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<sst xmlns="http://schemas.openxmlformats.org/spreadsheetml/2006/main" count="76" uniqueCount="70">
  <si>
    <t>附件</t>
  </si>
  <si>
    <t>交城县“十四五”后期扶持资金汇总及年度计划表</t>
  </si>
  <si>
    <t>项目</t>
  </si>
  <si>
    <t>拟使用后期扶持资金(万元)</t>
  </si>
  <si>
    <t>年度计划(万元)</t>
  </si>
  <si>
    <t>占“十四五”期间后期扶持资金总额的比例（%）</t>
  </si>
  <si>
    <t>第1年</t>
  </si>
  <si>
    <t>第2年</t>
  </si>
  <si>
    <t>第3年</t>
  </si>
  <si>
    <t>第4年</t>
  </si>
  <si>
    <t>第5年</t>
  </si>
  <si>
    <t>总计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</si>
  <si>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</si>
  <si>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</si>
  <si>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</si>
  <si>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</si>
  <si>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</si>
  <si>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</si>
  <si>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</si>
  <si>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</si>
  <si>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</si>
  <si>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基金
直接
发放
规划</t>
  </si>
  <si>
    <t>直补资金</t>
  </si>
  <si>
    <t>项目扶持</t>
  </si>
  <si>
    <t>两者结合</t>
  </si>
  <si>
    <t>合计</t>
  </si>
  <si>
    <t>美丽
家园
建设</t>
  </si>
  <si>
    <t>基础设施和公共服务设施</t>
  </si>
  <si>
    <t>基础
设施</t>
  </si>
  <si>
    <t>安全饮水</t>
  </si>
  <si>
    <t>道路</t>
  </si>
  <si>
    <t>排水渠</t>
  </si>
  <si>
    <t>防灾减灾</t>
  </si>
  <si>
    <t>公共
服务
设施</t>
  </si>
  <si>
    <t>文化广场</t>
  </si>
  <si>
    <t>服务中心</t>
  </si>
  <si>
    <t>红白理事厅</t>
  </si>
  <si>
    <t>人居环境整治</t>
  </si>
  <si>
    <t>垃圾处理</t>
  </si>
  <si>
    <t>美化亮化</t>
  </si>
  <si>
    <t>绿化</t>
  </si>
  <si>
    <t>社会治理</t>
  </si>
  <si>
    <t>监控安装</t>
  </si>
  <si>
    <t>产业
转型
升级</t>
  </si>
  <si>
    <t>农业基础
设施建设</t>
  </si>
  <si>
    <t>田间路</t>
  </si>
  <si>
    <t xml:space="preserve">灌溉 </t>
  </si>
  <si>
    <t>护地坝</t>
  </si>
  <si>
    <t>现代
种养业</t>
  </si>
  <si>
    <t>种植</t>
  </si>
  <si>
    <t>农产品加
工流通业</t>
  </si>
  <si>
    <t>农产品加工</t>
  </si>
  <si>
    <t>集体经济</t>
  </si>
  <si>
    <t>…</t>
  </si>
  <si>
    <t>就业
创业
能力
建设</t>
  </si>
  <si>
    <t>技能培训</t>
  </si>
  <si>
    <t>农业技能培训</t>
  </si>
  <si>
    <t>其他培训</t>
  </si>
  <si>
    <t>农业实用技术培训</t>
  </si>
  <si>
    <t>散居
移民
基础
设施
完善</t>
  </si>
  <si>
    <t>基础设施</t>
  </si>
  <si>
    <t>饮水安全</t>
  </si>
  <si>
    <t>交通</t>
  </si>
  <si>
    <t>灌溉</t>
  </si>
  <si>
    <t>基本公共
服务设施</t>
  </si>
  <si>
    <t>老年活动中心</t>
  </si>
  <si>
    <t>村级服务中心</t>
  </si>
  <si>
    <t>其他</t>
  </si>
  <si>
    <t>护村坝</t>
  </si>
  <si>
    <t>其他
专项
规划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</si>
</sst>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workbookViewId="0">
      <selection activeCell="B8" sqref="B8:D8"/>
    </sheetView>
  </sheetViews>
  <sheetFormatPr defaultColWidth="9" defaultRowHeight="13.5"/>
  <cols>
    <col min="1" max="1" width="11.05" customWidth="1"/>
    <col min="2" max="2" width="13.1" customWidth="1"/>
    <col min="3" max="3" width="12.1166666666667" customWidth="1"/>
    <col min="4" max="4" width="14.575" customWidth="1"/>
    <col min="5" max="6" width="10.675" customWidth="1"/>
    <col min="7" max="7" width="11.425" customWidth="1"/>
    <col min="8" max="8" width="9.93333333333333" customWidth="1"/>
    <col min="9" max="10" width="10.675" customWidth="1"/>
    <col min="12" max="12" width="20.7833333333333" customWidth="1"/>
  </cols>
  <sheetData>
    <row r="1" ht="18.75" spans="1:2">
      <c r="A1" s="1" t="s">
        <v>0</v>
      </c>
      <c r="B1" s="1"/>
    </row>
    <row r="2" ht="22.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4"/>
      <c r="C3" s="4"/>
      <c r="D3" s="4"/>
      <c r="E3" s="3" t="s">
        <v>3</v>
      </c>
      <c r="F3" s="3" t="s">
        <v>4</v>
      </c>
      <c r="G3" s="3"/>
      <c r="H3" s="3"/>
      <c r="I3" s="3"/>
      <c r="J3" s="3"/>
      <c r="K3" s="3"/>
      <c r="L3" s="3" t="s">
        <v>5</v>
      </c>
    </row>
    <row r="4" spans="1:12">
      <c r="A4" s="3"/>
      <c r="B4" s="4"/>
      <c r="C4" s="4"/>
      <c r="D4" s="4"/>
      <c r="E4" s="3"/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3"/>
    </row>
    <row r="5" spans="1:12">
      <c r="A5" s="3" t="s">
        <v>12</v>
      </c>
      <c r="B5" s="4"/>
      <c r="C5" s="4"/>
      <c r="D5" s="4"/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19</v>
      </c>
      <c r="L5" s="15" t="s">
        <v>20</v>
      </c>
    </row>
    <row r="6" spans="1:12">
      <c r="A6" s="3" t="s">
        <v>21</v>
      </c>
      <c r="B6" s="3" t="s">
        <v>22</v>
      </c>
      <c r="C6" s="3"/>
      <c r="D6" s="3"/>
      <c r="E6" s="3">
        <f>4243*0.06*5</f>
        <v>1272.9</v>
      </c>
      <c r="F6" s="3">
        <f t="shared" ref="F6:J6" si="0">4243*0.06</f>
        <v>254.58</v>
      </c>
      <c r="G6" s="3">
        <f t="shared" si="0"/>
        <v>254.58</v>
      </c>
      <c r="H6" s="3">
        <f t="shared" si="0"/>
        <v>254.58</v>
      </c>
      <c r="I6" s="3">
        <f t="shared" si="0"/>
        <v>254.58</v>
      </c>
      <c r="J6" s="3">
        <f t="shared" si="0"/>
        <v>254.58</v>
      </c>
      <c r="K6" s="3">
        <f t="shared" ref="K6:K20" si="1">SUM(F6:J6)</f>
        <v>1272.9</v>
      </c>
      <c r="L6" s="16">
        <f t="shared" ref="L6:L39" si="2">K6/7384.9*100</f>
        <v>17.2365231756693</v>
      </c>
    </row>
    <row r="7" spans="1:12">
      <c r="A7" s="3"/>
      <c r="B7" s="3" t="s">
        <v>23</v>
      </c>
      <c r="C7" s="3"/>
      <c r="D7" s="3"/>
      <c r="E7" s="3"/>
      <c r="F7" s="3"/>
      <c r="G7" s="3"/>
      <c r="H7" s="3"/>
      <c r="I7" s="3"/>
      <c r="J7" s="3"/>
      <c r="K7" s="3"/>
      <c r="L7" s="16">
        <f>K7/8544.7*100</f>
        <v>0</v>
      </c>
    </row>
    <row r="8" spans="1:12">
      <c r="A8" s="3"/>
      <c r="B8" s="3" t="s">
        <v>24</v>
      </c>
      <c r="C8" s="3"/>
      <c r="D8" s="3"/>
      <c r="E8" s="3"/>
      <c r="F8" s="3"/>
      <c r="G8" s="3"/>
      <c r="H8" s="3"/>
      <c r="I8" s="3"/>
      <c r="J8" s="3"/>
      <c r="K8" s="3"/>
      <c r="L8" s="16">
        <f>K8/8544.7*100</f>
        <v>0</v>
      </c>
    </row>
    <row r="9" spans="1:12">
      <c r="A9" s="3"/>
      <c r="B9" s="6" t="s">
        <v>25</v>
      </c>
      <c r="C9" s="6"/>
      <c r="D9" s="6"/>
      <c r="E9" s="6">
        <f t="shared" ref="E9:K9" si="3">E6+E7</f>
        <v>1272.9</v>
      </c>
      <c r="F9" s="6">
        <f t="shared" si="3"/>
        <v>254.58</v>
      </c>
      <c r="G9" s="6">
        <f t="shared" si="3"/>
        <v>254.58</v>
      </c>
      <c r="H9" s="6">
        <f t="shared" si="3"/>
        <v>254.58</v>
      </c>
      <c r="I9" s="6">
        <f t="shared" si="3"/>
        <v>254.58</v>
      </c>
      <c r="J9" s="6">
        <f t="shared" si="3"/>
        <v>254.58</v>
      </c>
      <c r="K9" s="6">
        <f t="shared" si="3"/>
        <v>1272.9</v>
      </c>
      <c r="L9" s="17">
        <f t="shared" si="2"/>
        <v>17.2365231756693</v>
      </c>
    </row>
    <row r="10" spans="1:12">
      <c r="A10" s="3" t="s">
        <v>26</v>
      </c>
      <c r="B10" s="4" t="s">
        <v>27</v>
      </c>
      <c r="C10" s="7" t="s">
        <v>28</v>
      </c>
      <c r="D10" s="4" t="s">
        <v>29</v>
      </c>
      <c r="E10" s="3">
        <f t="shared" ref="E7:E41" si="4">K10</f>
        <v>430</v>
      </c>
      <c r="F10" s="3">
        <v>30</v>
      </c>
      <c r="G10" s="3"/>
      <c r="H10" s="3">
        <v>200</v>
      </c>
      <c r="I10" s="3">
        <v>200</v>
      </c>
      <c r="J10" s="3"/>
      <c r="K10" s="3">
        <f t="shared" si="1"/>
        <v>430</v>
      </c>
      <c r="L10" s="16">
        <f t="shared" si="2"/>
        <v>5.82269225040285</v>
      </c>
    </row>
    <row r="11" spans="1:12">
      <c r="A11" s="3"/>
      <c r="B11" s="4"/>
      <c r="C11" s="8"/>
      <c r="D11" s="4" t="s">
        <v>30</v>
      </c>
      <c r="E11" s="3">
        <f t="shared" si="4"/>
        <v>566</v>
      </c>
      <c r="F11" s="3">
        <v>35</v>
      </c>
      <c r="G11" s="3">
        <v>125</v>
      </c>
      <c r="H11" s="3">
        <v>200</v>
      </c>
      <c r="I11" s="3">
        <v>60</v>
      </c>
      <c r="J11" s="3">
        <v>146</v>
      </c>
      <c r="K11" s="3">
        <f t="shared" si="1"/>
        <v>566</v>
      </c>
      <c r="L11" s="16">
        <f t="shared" si="2"/>
        <v>7.66428793890235</v>
      </c>
    </row>
    <row r="12" spans="1:12">
      <c r="A12" s="3"/>
      <c r="B12" s="4"/>
      <c r="C12" s="8"/>
      <c r="D12" s="4" t="s">
        <v>31</v>
      </c>
      <c r="E12" s="3">
        <f t="shared" si="4"/>
        <v>165</v>
      </c>
      <c r="F12" s="3"/>
      <c r="G12" s="3">
        <v>67</v>
      </c>
      <c r="H12" s="3">
        <v>38</v>
      </c>
      <c r="I12" s="3">
        <v>60</v>
      </c>
      <c r="J12" s="3"/>
      <c r="K12" s="3">
        <f t="shared" si="1"/>
        <v>165</v>
      </c>
      <c r="L12" s="16">
        <f t="shared" si="2"/>
        <v>2.23428888678249</v>
      </c>
    </row>
    <row r="13" spans="1:12">
      <c r="A13" s="3"/>
      <c r="B13" s="4"/>
      <c r="C13" s="8"/>
      <c r="D13" s="4" t="s">
        <v>32</v>
      </c>
      <c r="E13" s="3">
        <f t="shared" si="4"/>
        <v>157</v>
      </c>
      <c r="F13" s="3">
        <v>8</v>
      </c>
      <c r="G13" s="3">
        <v>46</v>
      </c>
      <c r="H13" s="3">
        <v>48</v>
      </c>
      <c r="I13" s="3">
        <v>30</v>
      </c>
      <c r="J13" s="3">
        <v>25</v>
      </c>
      <c r="K13" s="3">
        <f t="shared" si="1"/>
        <v>157</v>
      </c>
      <c r="L13" s="16">
        <f t="shared" si="2"/>
        <v>2.12595972863546</v>
      </c>
    </row>
    <row r="14" spans="1:12">
      <c r="A14" s="3"/>
      <c r="B14" s="4"/>
      <c r="C14" s="7" t="s">
        <v>33</v>
      </c>
      <c r="D14" s="4" t="s">
        <v>34</v>
      </c>
      <c r="E14" s="3">
        <f t="shared" si="4"/>
        <v>470</v>
      </c>
      <c r="F14" s="3">
        <v>410</v>
      </c>
      <c r="G14" s="3"/>
      <c r="H14" s="3">
        <v>30</v>
      </c>
      <c r="I14" s="3">
        <v>30</v>
      </c>
      <c r="J14" s="3"/>
      <c r="K14" s="3">
        <f t="shared" si="1"/>
        <v>470</v>
      </c>
      <c r="L14" s="16">
        <f t="shared" si="2"/>
        <v>6.364338041138</v>
      </c>
    </row>
    <row r="15" spans="1:12">
      <c r="A15" s="3"/>
      <c r="B15" s="4"/>
      <c r="C15" s="8"/>
      <c r="D15" s="4" t="s">
        <v>35</v>
      </c>
      <c r="E15" s="3">
        <f t="shared" si="4"/>
        <v>180</v>
      </c>
      <c r="F15" s="3">
        <v>80</v>
      </c>
      <c r="G15" s="3">
        <v>100</v>
      </c>
      <c r="H15" s="3"/>
      <c r="I15" s="3"/>
      <c r="J15" s="3"/>
      <c r="K15" s="3">
        <f t="shared" si="1"/>
        <v>180</v>
      </c>
      <c r="L15" s="16">
        <f t="shared" si="2"/>
        <v>2.43740605830817</v>
      </c>
    </row>
    <row r="16" spans="1:12">
      <c r="A16" s="3"/>
      <c r="B16" s="4"/>
      <c r="C16" s="9"/>
      <c r="D16" s="4" t="s">
        <v>36</v>
      </c>
      <c r="E16" s="3">
        <f t="shared" si="4"/>
        <v>240</v>
      </c>
      <c r="F16" s="3">
        <v>120</v>
      </c>
      <c r="G16" s="3"/>
      <c r="H16" s="3">
        <v>120</v>
      </c>
      <c r="I16" s="3"/>
      <c r="J16" s="3"/>
      <c r="K16" s="3">
        <f t="shared" si="1"/>
        <v>240</v>
      </c>
      <c r="L16" s="16">
        <f t="shared" si="2"/>
        <v>3.24987474441089</v>
      </c>
    </row>
    <row r="17" spans="1:12">
      <c r="A17" s="3"/>
      <c r="B17" s="4" t="s">
        <v>37</v>
      </c>
      <c r="C17" s="10" t="s">
        <v>38</v>
      </c>
      <c r="D17" s="11"/>
      <c r="E17" s="3">
        <f t="shared" si="4"/>
        <v>10</v>
      </c>
      <c r="F17" s="3">
        <v>10</v>
      </c>
      <c r="G17" s="3"/>
      <c r="H17" s="3"/>
      <c r="I17" s="3"/>
      <c r="J17" s="3"/>
      <c r="K17" s="3">
        <f t="shared" si="1"/>
        <v>10</v>
      </c>
      <c r="L17" s="16">
        <f t="shared" si="2"/>
        <v>0.135411447683787</v>
      </c>
    </row>
    <row r="18" spans="1:12">
      <c r="A18" s="3"/>
      <c r="B18" s="4"/>
      <c r="C18" s="10" t="s">
        <v>39</v>
      </c>
      <c r="D18" s="11"/>
      <c r="E18" s="3">
        <f t="shared" si="4"/>
        <v>357</v>
      </c>
      <c r="F18" s="3">
        <f>42+50</f>
        <v>92</v>
      </c>
      <c r="G18" s="3">
        <v>190</v>
      </c>
      <c r="H18" s="3"/>
      <c r="I18" s="3">
        <v>30</v>
      </c>
      <c r="J18" s="3">
        <v>45</v>
      </c>
      <c r="K18" s="3">
        <f t="shared" si="1"/>
        <v>357</v>
      </c>
      <c r="L18" s="16">
        <f t="shared" si="2"/>
        <v>4.8341886823112</v>
      </c>
    </row>
    <row r="19" spans="1:12">
      <c r="A19" s="3"/>
      <c r="B19" s="4"/>
      <c r="C19" s="10" t="s">
        <v>40</v>
      </c>
      <c r="D19" s="11"/>
      <c r="E19" s="3">
        <f t="shared" si="4"/>
        <v>329</v>
      </c>
      <c r="F19" s="3">
        <v>58</v>
      </c>
      <c r="G19" s="3">
        <v>20</v>
      </c>
      <c r="H19" s="3"/>
      <c r="I19" s="3">
        <v>132</v>
      </c>
      <c r="J19" s="3">
        <v>119</v>
      </c>
      <c r="K19" s="3">
        <f t="shared" si="1"/>
        <v>329</v>
      </c>
      <c r="L19" s="16">
        <f t="shared" si="2"/>
        <v>4.4550366287966</v>
      </c>
    </row>
    <row r="20" spans="1:12">
      <c r="A20" s="3"/>
      <c r="B20" s="4" t="s">
        <v>41</v>
      </c>
      <c r="C20" s="10" t="s">
        <v>42</v>
      </c>
      <c r="D20" s="11"/>
      <c r="E20" s="3">
        <f t="shared" si="4"/>
        <v>85</v>
      </c>
      <c r="F20" s="3">
        <v>45</v>
      </c>
      <c r="G20" s="3">
        <v>40</v>
      </c>
      <c r="H20" s="3"/>
      <c r="I20" s="3"/>
      <c r="J20" s="3"/>
      <c r="K20" s="3">
        <f t="shared" si="1"/>
        <v>85</v>
      </c>
      <c r="L20" s="16">
        <f t="shared" si="2"/>
        <v>1.15099730531219</v>
      </c>
    </row>
    <row r="21" spans="1:12">
      <c r="A21" s="3"/>
      <c r="B21" s="6" t="s">
        <v>25</v>
      </c>
      <c r="C21" s="6"/>
      <c r="D21" s="6"/>
      <c r="E21" s="6">
        <f t="shared" si="4"/>
        <v>2989</v>
      </c>
      <c r="F21" s="6">
        <f t="shared" ref="F21:K21" si="5">F10+F11+F12+F13+F14+F15+F16+F17+F18+F19+F20</f>
        <v>888</v>
      </c>
      <c r="G21" s="6">
        <f t="shared" si="5"/>
        <v>588</v>
      </c>
      <c r="H21" s="6">
        <f t="shared" si="5"/>
        <v>636</v>
      </c>
      <c r="I21" s="6">
        <f t="shared" si="5"/>
        <v>542</v>
      </c>
      <c r="J21" s="6">
        <f t="shared" si="5"/>
        <v>335</v>
      </c>
      <c r="K21" s="6">
        <f t="shared" si="5"/>
        <v>2989</v>
      </c>
      <c r="L21" s="17">
        <f t="shared" si="2"/>
        <v>40.474481712684</v>
      </c>
    </row>
    <row r="22" spans="1:12">
      <c r="A22" s="3" t="s">
        <v>43</v>
      </c>
      <c r="B22" s="4" t="s">
        <v>44</v>
      </c>
      <c r="C22" s="12" t="s">
        <v>45</v>
      </c>
      <c r="D22" s="12"/>
      <c r="E22" s="3">
        <f t="shared" si="4"/>
        <v>656</v>
      </c>
      <c r="F22" s="3"/>
      <c r="G22" s="3">
        <v>80</v>
      </c>
      <c r="H22" s="3">
        <v>48</v>
      </c>
      <c r="I22" s="3">
        <v>218</v>
      </c>
      <c r="J22" s="3">
        <v>310</v>
      </c>
      <c r="K22" s="3">
        <f t="shared" ref="K22:K27" si="6">SUM(F22:J22)</f>
        <v>656</v>
      </c>
      <c r="L22" s="16">
        <f t="shared" si="2"/>
        <v>8.88299096805644</v>
      </c>
    </row>
    <row r="23" spans="1:12">
      <c r="A23" s="3"/>
      <c r="B23" s="4"/>
      <c r="C23" s="10" t="s">
        <v>46</v>
      </c>
      <c r="D23" s="11"/>
      <c r="E23" s="3">
        <f t="shared" si="4"/>
        <v>208</v>
      </c>
      <c r="F23" s="3">
        <v>50</v>
      </c>
      <c r="G23" s="3">
        <v>60</v>
      </c>
      <c r="H23" s="3"/>
      <c r="I23" s="3">
        <v>98</v>
      </c>
      <c r="J23" s="3"/>
      <c r="K23" s="3">
        <f t="shared" si="6"/>
        <v>208</v>
      </c>
      <c r="L23" s="16">
        <f t="shared" si="2"/>
        <v>2.81655811182277</v>
      </c>
    </row>
    <row r="24" spans="1:12">
      <c r="A24" s="3"/>
      <c r="B24" s="4"/>
      <c r="C24" s="12" t="s">
        <v>47</v>
      </c>
      <c r="D24" s="12"/>
      <c r="E24" s="3">
        <f t="shared" si="4"/>
        <v>940</v>
      </c>
      <c r="F24" s="3">
        <v>200</v>
      </c>
      <c r="G24" s="3">
        <v>160</v>
      </c>
      <c r="H24" s="3">
        <v>310</v>
      </c>
      <c r="I24" s="3">
        <v>130</v>
      </c>
      <c r="J24" s="3">
        <v>140</v>
      </c>
      <c r="K24" s="3">
        <f t="shared" si="6"/>
        <v>940</v>
      </c>
      <c r="L24" s="16">
        <f t="shared" si="2"/>
        <v>12.728676082276</v>
      </c>
    </row>
    <row r="25" ht="22.5" spans="1:12">
      <c r="A25" s="3"/>
      <c r="B25" s="4" t="s">
        <v>48</v>
      </c>
      <c r="C25" s="3" t="s">
        <v>49</v>
      </c>
      <c r="D25" s="3"/>
      <c r="E25" s="3">
        <f t="shared" si="4"/>
        <v>220</v>
      </c>
      <c r="F25" s="3"/>
      <c r="G25" s="3">
        <v>120</v>
      </c>
      <c r="H25" s="3">
        <v>100</v>
      </c>
      <c r="I25" s="3"/>
      <c r="J25" s="3"/>
      <c r="K25" s="3">
        <f t="shared" si="6"/>
        <v>220</v>
      </c>
      <c r="L25" s="16">
        <f t="shared" si="2"/>
        <v>2.97905184904332</v>
      </c>
    </row>
    <row r="26" ht="22.5" spans="1:12">
      <c r="A26" s="3"/>
      <c r="B26" s="4" t="s">
        <v>50</v>
      </c>
      <c r="C26" s="3" t="s">
        <v>51</v>
      </c>
      <c r="D26" s="3"/>
      <c r="E26" s="3">
        <f t="shared" si="4"/>
        <v>100</v>
      </c>
      <c r="F26" s="3"/>
      <c r="G26" s="3"/>
      <c r="H26" s="3">
        <v>100</v>
      </c>
      <c r="I26" s="3"/>
      <c r="J26" s="3"/>
      <c r="K26" s="3">
        <f t="shared" si="6"/>
        <v>100</v>
      </c>
      <c r="L26" s="16">
        <f t="shared" si="2"/>
        <v>1.35411447683787</v>
      </c>
    </row>
    <row r="27" spans="1:12">
      <c r="A27" s="3"/>
      <c r="B27" s="4" t="s">
        <v>52</v>
      </c>
      <c r="C27" s="3" t="s">
        <v>53</v>
      </c>
      <c r="D27" s="3"/>
      <c r="E27" s="3">
        <f t="shared" si="4"/>
        <v>200</v>
      </c>
      <c r="F27" s="3"/>
      <c r="G27" s="3">
        <v>200</v>
      </c>
      <c r="H27" s="3"/>
      <c r="I27" s="3"/>
      <c r="J27" s="3"/>
      <c r="K27" s="3">
        <f t="shared" si="6"/>
        <v>200</v>
      </c>
      <c r="L27" s="16">
        <f t="shared" si="2"/>
        <v>2.70822895367574</v>
      </c>
    </row>
    <row r="28" spans="1:12">
      <c r="A28" s="3"/>
      <c r="B28" s="6" t="s">
        <v>25</v>
      </c>
      <c r="C28" s="6"/>
      <c r="D28" s="6"/>
      <c r="E28" s="6">
        <f t="shared" si="4"/>
        <v>2324</v>
      </c>
      <c r="F28" s="6">
        <f t="shared" ref="F28:J28" si="7">SUM(F22:F27)</f>
        <v>250</v>
      </c>
      <c r="G28" s="6">
        <f t="shared" si="7"/>
        <v>620</v>
      </c>
      <c r="H28" s="6">
        <f t="shared" si="7"/>
        <v>558</v>
      </c>
      <c r="I28" s="6">
        <f t="shared" si="7"/>
        <v>446</v>
      </c>
      <c r="J28" s="6">
        <f t="shared" si="7"/>
        <v>450</v>
      </c>
      <c r="K28" s="6">
        <f>K22+K23+K24+K25+K26+K27</f>
        <v>2324</v>
      </c>
      <c r="L28" s="17">
        <f t="shared" si="2"/>
        <v>31.4696204417121</v>
      </c>
    </row>
    <row r="29" spans="1:12">
      <c r="A29" s="3" t="s">
        <v>54</v>
      </c>
      <c r="B29" s="4" t="s">
        <v>55</v>
      </c>
      <c r="C29" s="3" t="s">
        <v>56</v>
      </c>
      <c r="D29" s="3"/>
      <c r="E29" s="3">
        <f t="shared" si="4"/>
        <v>200</v>
      </c>
      <c r="F29" s="3">
        <v>40</v>
      </c>
      <c r="G29" s="3">
        <v>40</v>
      </c>
      <c r="H29" s="3">
        <v>40</v>
      </c>
      <c r="I29" s="3">
        <v>40</v>
      </c>
      <c r="J29" s="3">
        <v>40</v>
      </c>
      <c r="K29" s="3">
        <f t="shared" ref="K29:K38" si="8">SUM(F29:J29)</f>
        <v>200</v>
      </c>
      <c r="L29" s="16">
        <f t="shared" si="2"/>
        <v>2.70822895367574</v>
      </c>
    </row>
    <row r="30" spans="1:12">
      <c r="A30" s="3"/>
      <c r="B30" s="4" t="s">
        <v>57</v>
      </c>
      <c r="C30" s="3" t="s">
        <v>58</v>
      </c>
      <c r="D30" s="3"/>
      <c r="E30" s="3">
        <f t="shared" si="4"/>
        <v>100</v>
      </c>
      <c r="F30" s="3">
        <v>20</v>
      </c>
      <c r="G30" s="3">
        <v>20</v>
      </c>
      <c r="H30" s="3">
        <v>20</v>
      </c>
      <c r="I30" s="3">
        <v>20</v>
      </c>
      <c r="J30" s="3">
        <v>20</v>
      </c>
      <c r="K30" s="3">
        <f t="shared" si="8"/>
        <v>100</v>
      </c>
      <c r="L30" s="16">
        <f t="shared" si="2"/>
        <v>1.35411447683787</v>
      </c>
    </row>
    <row r="31" spans="1:12">
      <c r="A31" s="3"/>
      <c r="B31" s="6" t="s">
        <v>25</v>
      </c>
      <c r="C31" s="6"/>
      <c r="D31" s="6"/>
      <c r="E31" s="6">
        <f t="shared" si="4"/>
        <v>300</v>
      </c>
      <c r="F31" s="6">
        <f t="shared" ref="F31:K31" si="9">F29+F30</f>
        <v>60</v>
      </c>
      <c r="G31" s="6">
        <f t="shared" si="9"/>
        <v>60</v>
      </c>
      <c r="H31" s="6">
        <f t="shared" si="9"/>
        <v>60</v>
      </c>
      <c r="I31" s="6">
        <f t="shared" si="9"/>
        <v>60</v>
      </c>
      <c r="J31" s="6">
        <f t="shared" si="9"/>
        <v>60</v>
      </c>
      <c r="K31" s="6">
        <f t="shared" si="9"/>
        <v>300</v>
      </c>
      <c r="L31" s="17">
        <f t="shared" si="2"/>
        <v>4.06234343051362</v>
      </c>
    </row>
    <row r="32" spans="1:12">
      <c r="A32" s="3" t="s">
        <v>59</v>
      </c>
      <c r="B32" s="4" t="s">
        <v>60</v>
      </c>
      <c r="C32" s="13" t="s">
        <v>61</v>
      </c>
      <c r="D32" s="14"/>
      <c r="E32" s="3">
        <f t="shared" si="4"/>
        <v>10</v>
      </c>
      <c r="F32" s="3">
        <v>10</v>
      </c>
      <c r="G32" s="3"/>
      <c r="H32" s="3"/>
      <c r="I32" s="3"/>
      <c r="J32" s="3"/>
      <c r="K32" s="3">
        <f t="shared" si="8"/>
        <v>10</v>
      </c>
      <c r="L32" s="16">
        <f t="shared" si="2"/>
        <v>0.135411447683787</v>
      </c>
    </row>
    <row r="33" spans="1:12">
      <c r="A33" s="3"/>
      <c r="B33" s="4"/>
      <c r="C33" s="13" t="s">
        <v>62</v>
      </c>
      <c r="D33" s="14"/>
      <c r="E33" s="3">
        <f t="shared" si="4"/>
        <v>60</v>
      </c>
      <c r="F33" s="3"/>
      <c r="G33" s="3"/>
      <c r="H33" s="3">
        <v>20</v>
      </c>
      <c r="I33" s="3">
        <v>40</v>
      </c>
      <c r="J33" s="3"/>
      <c r="K33" s="3">
        <f t="shared" si="8"/>
        <v>60</v>
      </c>
      <c r="L33" s="16">
        <f t="shared" si="2"/>
        <v>0.812468686102723</v>
      </c>
    </row>
    <row r="34" spans="1:12">
      <c r="A34" s="3"/>
      <c r="B34" s="4"/>
      <c r="C34" s="13" t="s">
        <v>63</v>
      </c>
      <c r="D34" s="14"/>
      <c r="E34" s="3">
        <f t="shared" si="4"/>
        <v>58</v>
      </c>
      <c r="F34" s="3"/>
      <c r="G34" s="3">
        <v>40</v>
      </c>
      <c r="H34" s="3">
        <v>18</v>
      </c>
      <c r="I34" s="3"/>
      <c r="J34" s="3"/>
      <c r="K34" s="3">
        <f t="shared" si="8"/>
        <v>58</v>
      </c>
      <c r="L34" s="16">
        <f t="shared" si="2"/>
        <v>0.785386396565966</v>
      </c>
    </row>
    <row r="35" spans="1:12">
      <c r="A35" s="3"/>
      <c r="B35" s="4" t="s">
        <v>64</v>
      </c>
      <c r="C35" s="13" t="s">
        <v>65</v>
      </c>
      <c r="D35" s="14"/>
      <c r="E35" s="3">
        <f t="shared" si="4"/>
        <v>40</v>
      </c>
      <c r="F35" s="3"/>
      <c r="G35" s="3"/>
      <c r="H35" s="3"/>
      <c r="I35" s="3">
        <v>30</v>
      </c>
      <c r="J35" s="3">
        <v>10</v>
      </c>
      <c r="K35" s="3">
        <f t="shared" si="8"/>
        <v>40</v>
      </c>
      <c r="L35" s="16">
        <f t="shared" si="2"/>
        <v>0.541645790735149</v>
      </c>
    </row>
    <row r="36" spans="1:12">
      <c r="A36" s="3"/>
      <c r="B36" s="4"/>
      <c r="C36" s="10" t="s">
        <v>66</v>
      </c>
      <c r="D36" s="11"/>
      <c r="E36" s="3">
        <f t="shared" si="4"/>
        <v>150</v>
      </c>
      <c r="F36" s="3"/>
      <c r="G36" s="3">
        <v>150</v>
      </c>
      <c r="H36" s="3"/>
      <c r="I36" s="3"/>
      <c r="J36" s="3"/>
      <c r="K36" s="3">
        <f t="shared" si="8"/>
        <v>150</v>
      </c>
      <c r="L36" s="16">
        <f t="shared" si="2"/>
        <v>2.03117171525681</v>
      </c>
    </row>
    <row r="37" spans="1:12">
      <c r="A37" s="3"/>
      <c r="B37" s="4" t="s">
        <v>67</v>
      </c>
      <c r="C37" s="10" t="s">
        <v>39</v>
      </c>
      <c r="D37" s="11"/>
      <c r="E37" s="3">
        <f t="shared" si="4"/>
        <v>30</v>
      </c>
      <c r="F37" s="3">
        <v>30</v>
      </c>
      <c r="G37" s="3"/>
      <c r="H37" s="3"/>
      <c r="I37" s="3"/>
      <c r="J37" s="3"/>
      <c r="K37" s="3">
        <f t="shared" si="8"/>
        <v>30</v>
      </c>
      <c r="L37" s="16">
        <f t="shared" si="2"/>
        <v>0.406234343051362</v>
      </c>
    </row>
    <row r="38" spans="1:12">
      <c r="A38" s="3"/>
      <c r="B38" s="4"/>
      <c r="C38" s="10" t="s">
        <v>68</v>
      </c>
      <c r="D38" s="11"/>
      <c r="E38" s="3">
        <f t="shared" si="4"/>
        <v>151</v>
      </c>
      <c r="F38" s="3"/>
      <c r="G38" s="3">
        <v>43</v>
      </c>
      <c r="H38" s="3">
        <v>48</v>
      </c>
      <c r="I38" s="3">
        <v>40</v>
      </c>
      <c r="J38" s="3">
        <v>20</v>
      </c>
      <c r="K38" s="3">
        <f t="shared" si="8"/>
        <v>151</v>
      </c>
      <c r="L38" s="16">
        <f t="shared" si="2"/>
        <v>2.04471286002519</v>
      </c>
    </row>
    <row r="39" spans="1:12">
      <c r="A39" s="3"/>
      <c r="B39" s="6" t="s">
        <v>25</v>
      </c>
      <c r="C39" s="6"/>
      <c r="D39" s="6"/>
      <c r="E39" s="6">
        <f t="shared" si="4"/>
        <v>499</v>
      </c>
      <c r="F39" s="6">
        <f t="shared" ref="F39:K39" si="10">SUM(F32:F38)</f>
        <v>40</v>
      </c>
      <c r="G39" s="6">
        <f t="shared" si="10"/>
        <v>233</v>
      </c>
      <c r="H39" s="6">
        <f t="shared" si="10"/>
        <v>86</v>
      </c>
      <c r="I39" s="6">
        <f t="shared" si="10"/>
        <v>110</v>
      </c>
      <c r="J39" s="6">
        <f t="shared" si="10"/>
        <v>30</v>
      </c>
      <c r="K39" s="6">
        <f t="shared" si="10"/>
        <v>499</v>
      </c>
      <c r="L39" s="17">
        <f t="shared" si="2"/>
        <v>6.75703123942098</v>
      </c>
    </row>
    <row r="40" ht="33.75" spans="1:12">
      <c r="A40" s="3" t="s">
        <v>69</v>
      </c>
      <c r="B40" s="3"/>
      <c r="C40" s="3"/>
      <c r="D40" s="3"/>
      <c r="E40" s="6">
        <f t="shared" si="4"/>
        <v>0</v>
      </c>
      <c r="F40" s="3"/>
      <c r="G40" s="3"/>
      <c r="H40" s="3"/>
      <c r="I40" s="3"/>
      <c r="J40" s="3"/>
      <c r="K40" s="3"/>
      <c r="L40" s="4"/>
    </row>
    <row r="41" spans="1:12">
      <c r="A41" s="6" t="s">
        <v>11</v>
      </c>
      <c r="B41" s="6"/>
      <c r="C41" s="6"/>
      <c r="D41" s="6"/>
      <c r="E41" s="6">
        <f t="shared" si="4"/>
        <v>7384.9</v>
      </c>
      <c r="F41" s="6">
        <f t="shared" ref="F41:L41" si="11">F9+F21+F28+F31+F39</f>
        <v>1492.58</v>
      </c>
      <c r="G41" s="6">
        <f t="shared" si="11"/>
        <v>1755.58</v>
      </c>
      <c r="H41" s="6">
        <f t="shared" si="11"/>
        <v>1594.58</v>
      </c>
      <c r="I41" s="6">
        <f t="shared" si="11"/>
        <v>1412.58</v>
      </c>
      <c r="J41" s="6">
        <f t="shared" si="11"/>
        <v>1129.58</v>
      </c>
      <c r="K41" s="6">
        <f t="shared" si="11"/>
        <v>7384.9</v>
      </c>
      <c r="L41" s="18">
        <f t="shared" si="11"/>
        <v>100</v>
      </c>
    </row>
  </sheetData>
  <mergeCells count="49">
    <mergeCell ref="A1:B1"/>
    <mergeCell ref="A2:L2"/>
    <mergeCell ref="F3:K3"/>
    <mergeCell ref="A5:D5"/>
    <mergeCell ref="B6:D6"/>
    <mergeCell ref="B7:D7"/>
    <mergeCell ref="B8:D8"/>
    <mergeCell ref="B9:D9"/>
    <mergeCell ref="C17:D17"/>
    <mergeCell ref="C18:D18"/>
    <mergeCell ref="C19:D19"/>
    <mergeCell ref="C20:D20"/>
    <mergeCell ref="B21:D21"/>
    <mergeCell ref="C22:D22"/>
    <mergeCell ref="C23:D23"/>
    <mergeCell ref="C24:D24"/>
    <mergeCell ref="C25:D25"/>
    <mergeCell ref="C26:D26"/>
    <mergeCell ref="C27:D27"/>
    <mergeCell ref="B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C38:D38"/>
    <mergeCell ref="B39:D39"/>
    <mergeCell ref="B40:D40"/>
    <mergeCell ref="A41:D41"/>
    <mergeCell ref="A6:A9"/>
    <mergeCell ref="A10:A21"/>
    <mergeCell ref="A22:A28"/>
    <mergeCell ref="A29:A31"/>
    <mergeCell ref="A32:A39"/>
    <mergeCell ref="B10:B16"/>
    <mergeCell ref="B17:B19"/>
    <mergeCell ref="B22:B24"/>
    <mergeCell ref="B32:B34"/>
    <mergeCell ref="B35:B36"/>
    <mergeCell ref="B37:B38"/>
    <mergeCell ref="C10:C13"/>
    <mergeCell ref="C14:C16"/>
    <mergeCell ref="E3:E4"/>
    <mergeCell ref="L3:L4"/>
    <mergeCell ref="A3:D4"/>
  </mergeCells>
  <printOptions horizontalCentered="1" verticalCentered="1"/>
  <pageMargins left="0.700694444444445" right="0.700694444444445" top="0.432638888888889" bottom="0.393055555555556" header="0.298611111111111" footer="0.298611111111111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Soledad。</cp:lastModifiedBy>
  <dcterms:created xsi:type="dcterms:W3CDTF">2021-06-02T03:52:00Z</dcterms:created>
  <dcterms:modified xsi:type="dcterms:W3CDTF">2021-06-03T10:22:15Z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ADF78938B66746B5B5F09B4A107822AB</vt:lpwstr>
  </property>
  <property fmtid="{D5CDD505-2E9C-101B-9397-08002B2CF9AE}" pid="3" name="KSOProductBuildVer">
    <vt:lpwstr>2052-11.1.0.10495</vt:lpwstr>
  </property>
</Properties>
</file>