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activeTab="0"/>
  </bookViews>
  <sheets>
    <sheet name="附件1" sheetId="1" r:id="rId1"/>
    <sheet name="附件4" sheetId="2" r:id="rId2"/>
  </sheets>
  <definedNames>
    <definedName name="_xlnm.Print_Titles" localSheetId="1">'附件4'!$4:$4</definedName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<sst xmlns="http://schemas.openxmlformats.org/spreadsheetml/2006/main" count="113" uniqueCount="90">
  <si>
    <t>附件1</t>
  </si>
  <si>
    <t>吕梁市市本级2021年第二次预算调整方案（草案）</t>
  </si>
  <si>
    <t>单位：万元</t>
  </si>
  <si>
    <t>收  入</t>
  </si>
  <si>
    <t>支  出</t>
  </si>
  <si>
    <t>项          目</t>
  </si>
  <si>
    <t>第一次调整后预算数</t>
  </si>
  <si>
    <t>第二次调整数</t>
  </si>
  <si>
    <t>第二次调整后预算数</t>
  </si>
  <si>
    <t>调整数备注</t>
  </si>
  <si>
    <t>合计</t>
  </si>
  <si>
    <t>一、一般公共预算收入</t>
  </si>
  <si>
    <t>一、一般公共预算支出</t>
  </si>
  <si>
    <t xml:space="preserve">     一般债务收入</t>
  </si>
  <si>
    <t>1.市本级支出</t>
  </si>
  <si>
    <t xml:space="preserve">    其他城乡社区公共设施支出2120399</t>
  </si>
  <si>
    <r>
      <t>调减11433.26万元：</t>
    </r>
    <r>
      <rPr>
        <sz val="13"/>
        <rFont val="宋体"/>
        <family val="0"/>
      </rPr>
      <t xml:space="preserve">①纬十八路、纬二十路、纬二十三路一期、纬二十四路一期、纬二十七路一期、纬二十八路、纬三十二路支路三一期、支路一、支路七一期项目3300万元；②纬二十一路项目500万元；③体育中心项目500万元；④纬二十九路项目400万元；⑤新区湖面生态治理工程7、8号公园建设项目2233.26万元；⑥吕梁新区桥梁工程1000万元；⑦青银高速高架桥低提升整治工程1000万元；⑧晋绥路小游园项目100万元；⑨莲花池公园改造建设儿童主题公园190万元；⑩水西生态园整治140万元；⑪文丰路拓宽改造2070万元。                       </t>
    </r>
    <r>
      <rPr>
        <b/>
        <sz val="13"/>
        <rFont val="宋体"/>
        <family val="0"/>
      </rPr>
      <t>调增9433.26万元：</t>
    </r>
    <r>
      <rPr>
        <sz val="13"/>
        <rFont val="宋体"/>
        <family val="0"/>
      </rPr>
      <t>①吕梁第三初中项目1500万元；②经二经四学院路项目3000万元；③东属巴及金融小镇路网前期费200万元；④体育馆周边道路提升改造工程880.36；⑤永宁东路、前进街、五一街、新建街提升改造工程1352.9万元；⑥吕梁广场项目1000万元；⑦吕梁市植物园暨如意湖公园提质增绿项目1500万元。</t>
    </r>
  </si>
  <si>
    <t xml:space="preserve">    艺术表演场所2070106</t>
  </si>
  <si>
    <r>
      <t>调减512万元：</t>
    </r>
    <r>
      <rPr>
        <sz val="13"/>
        <rFont val="宋体"/>
        <family val="0"/>
      </rPr>
      <t xml:space="preserve">群众艺术馆暨文化广场建设项目。                                      </t>
    </r>
    <r>
      <rPr>
        <b/>
        <sz val="13"/>
        <rFont val="宋体"/>
        <family val="0"/>
      </rPr>
      <t>调增512万元：</t>
    </r>
    <r>
      <rPr>
        <sz val="13"/>
        <rFont val="宋体"/>
        <family val="0"/>
      </rPr>
      <t>吕梁学院—市群艺馆跨河人行桥项目。</t>
    </r>
  </si>
  <si>
    <t>第一次162万元已批，第二次350万正批</t>
  </si>
  <si>
    <t xml:space="preserve">    水利工程建设2130305</t>
  </si>
  <si>
    <r>
      <t>调增2000万元：</t>
    </r>
    <r>
      <rPr>
        <sz val="13"/>
        <rFont val="宋体"/>
        <family val="0"/>
      </rPr>
      <t>东川河蓄水改造工程2000万元</t>
    </r>
  </si>
  <si>
    <t>2.转移性支出</t>
  </si>
  <si>
    <t xml:space="preserve">    地方政府一般债券转贷支出2301101</t>
  </si>
  <si>
    <t xml:space="preserve">    地方政府向国际组织借款转贷支出2301103</t>
  </si>
  <si>
    <t>二、政府性基金预算收入</t>
  </si>
  <si>
    <t>二、政府性基金预算支出</t>
  </si>
  <si>
    <t xml:space="preserve">    专项债务收入</t>
  </si>
  <si>
    <t xml:space="preserve">    其他地方自行试点项目收益专项债券收入安排的支出2290402</t>
  </si>
  <si>
    <t>市医疗卫生园区建设项目30000万元；市区换热站及管网系统提升改造工程23000万元；汾阳至石楼高速公路建设市本级2021年资本金4700万元；市医疗废物集中处置中心15t/d医疗废弃物集中处置设施扩能提质改造项目1700万元。</t>
  </si>
  <si>
    <t xml:space="preserve">    政府收费公路专项债券转贷支出2301132</t>
  </si>
  <si>
    <t xml:space="preserve">    棚户区改造专项债券转贷支出2301133</t>
  </si>
  <si>
    <t xml:space="preserve">    其他地方自行试点项目收益专项债券转贷支出2301198</t>
  </si>
  <si>
    <t>附件4</t>
  </si>
  <si>
    <t>市本级已安排债券资金计划调整使用情况表</t>
  </si>
  <si>
    <t>序号</t>
  </si>
  <si>
    <t>项目名称</t>
  </si>
  <si>
    <t>项目实施主体</t>
  </si>
  <si>
    <t>建议核减债券资金</t>
  </si>
  <si>
    <t>建议安排债券资金</t>
  </si>
  <si>
    <t>备注</t>
  </si>
  <si>
    <t>总计</t>
  </si>
  <si>
    <t>纬十八路等十条道路（纬十八路、纬二十路、纬二十三路一期、纬二十四路一期、纬二十七路一期、纬二十八路、纬三十二路支路三一期、支路一、支路七一期）</t>
  </si>
  <si>
    <t>吕梁市新区建设管理中心</t>
  </si>
  <si>
    <t>纬十八路等十条道路项目概算投资24265万元，合同价13496万元，2020年—2021年累计安排债券资金8000万元。受部分道路征地拆迁较慢影响，工程未达预期进度，按照工程量计算，今年预计结余3300万元，本次拟核减3300万元。</t>
  </si>
  <si>
    <t>吕梁新区湖面生态治理工程7、8号公园建设项目</t>
  </si>
  <si>
    <t>吕梁市城市管理局</t>
  </si>
  <si>
    <t>新区湖面生态治理工程7、8号公园于2020年3月19日开工建设，合同总金额22800.35万元,2021年安排债券资金5000万元，累计支付项目资金11936.72万元。按照合同约定，竣工验收后支付至完工工程量的80%。目前，项目已竣工验收，按照完工工程量的80%计算，需支付2766.74万元，本次拟核减2233.26万元。</t>
  </si>
  <si>
    <t>文丰路拓宽改造</t>
  </si>
  <si>
    <t>吕梁市城市管理局、吕梁市新区建设管理中心</t>
  </si>
  <si>
    <t>文丰路拓宽改造项目和主城到新区快速路项目2021年安排债券资金3370万元，审定金额1907.97万元，由于拆迁进度较慢，相关前期手续正在完善，为了提高资金使用效益，本次拟核减2070万元。</t>
  </si>
  <si>
    <t>青银高速高架桥底提升整治工程</t>
  </si>
  <si>
    <t>青银高速高架桥底提升整治工程概算投资4838.67万元，预算审定金额3931.33万元，2021年安排债券资金3000万元。工程未全部完工，无法全部支付，本次拟核减1000万元。</t>
  </si>
  <si>
    <t>吕梁新城桥梁工程</t>
  </si>
  <si>
    <t>吕梁市住房和城乡建设局</t>
  </si>
  <si>
    <t>吕梁新城桥梁工程决算价51218.35万元，已下达资金39380万元，其中：2021年债券资金安排5000万元。由于桥梁工程一标段结算报告尚未出具，不具备支付条件，本次拟核减1000万元。</t>
  </si>
  <si>
    <t>群众艺术馆暨文化广场建设项目</t>
  </si>
  <si>
    <t>吕梁市文化和旅游局</t>
  </si>
  <si>
    <t>吕梁市群众艺术馆暨文化广场建设项目概算投资21709.06万元，累计到位资金12334万元，其中：2020年债券资金安排2949万元。由于项目概算中部分项目标准偏低，所以今年市文旅局对项目概算进行了申请调整，目前正处于调概后的预算评审阶段。由于年内无法形成支付，本次拟核减512万元。</t>
  </si>
  <si>
    <t>纬二十一路</t>
  </si>
  <si>
    <t>纬二十一路项目概算投资7604万元，合同价5393.97万元，累计到位3939万元，其中：2020年债券资金安排1000万元。该项目原计划本年完工，由于征地拆迁影响工程进度，今年预计未能完工，按照现有工作量计算，预计结余500万元，本次拟核减500万元。</t>
  </si>
  <si>
    <t>新区体育中心</t>
  </si>
  <si>
    <t>新区体育中心项目概算投资163500万元，合同价156317万元，累计到位资金44591万元，其中：2021年债券资金安排2000万元，公共预算安排1500万元。按照工作量计算，今年预计结余500万元，本次拟核减500万元。</t>
  </si>
  <si>
    <t>纬二十九路项目</t>
  </si>
  <si>
    <t>纬二十九路项目概算投资1285万元，已签订合同价931万元，累计到位资金1113万元，其中：2020年安排债券资金800万元。该项目原计划本年完工，由于征地拆迁影响工程进度，今年预计未能完工，按照现有工作量计算，预计结余400万元，本次拟核减400万元。</t>
  </si>
  <si>
    <t>莲花池公园改造建设儿童主题公园</t>
  </si>
  <si>
    <t>莲花池公园改造建设儿童主题公园项目概算投资1074.95万元，2021年安排债券资金330万元。由于该工程年内只能完成前期手续，根据资金支出需求，留用140万元用于支付前期费用，本次拟核减190万元。</t>
  </si>
  <si>
    <t>水西生态园整治</t>
  </si>
  <si>
    <t>水西生态园综合整治项目概算投资693.64万元，2021年安排债券资金200万元。由于该工程年内只能完成前期手续，根据资金支出需求，留用60万元用于支付前期费用，本次拟核减140万元。</t>
  </si>
  <si>
    <t>晋绥路小游园项目</t>
  </si>
  <si>
    <t>晋绥路小游园项目2021年安排债券资金100万元。由于正在完善项目前期手续，工程暂未施工，本次拟核减100万元。</t>
  </si>
  <si>
    <t>经二经四学院路</t>
  </si>
  <si>
    <t>经二经四学院路项目概算投资46532万元，合同价30204万元，累计到位资金18059万元，资金缺口12145万元，本次拟安排项目建设进度资金3000万元。</t>
  </si>
  <si>
    <t>东川河蓄水改造工程</t>
  </si>
  <si>
    <t>吕梁市水利局</t>
  </si>
  <si>
    <t>东川河蓄水改造工程项目概算投资23000万元，累计到位资金16400万元，资金缺口6600万元，本次拟安排项目建设进度资金2000万元。</t>
  </si>
  <si>
    <t>吕梁第三初中项目</t>
  </si>
  <si>
    <t>吕梁第三初级中学项目概算投资25725万元，合同价20993.58万元，累计到位资金8180万元，资金缺口12813.58万元。项目计划在明年完工，秋季招生使用，本次拟安排项目建设进度资金1500万元。</t>
  </si>
  <si>
    <t>吕梁市植物园暨如意湖公园提质增绿项目</t>
  </si>
  <si>
    <t>吕梁市植物园暨如意湖公园提质增绿项目，经[2021]2次市长办公会议纪要确定实施，2021年9月13日签订施工合同，合同总金额：7377.21万元。现已完成总工程量的85%，资金缺口4377.21万元，本次拟安排项目建设进度资金1500万元。</t>
  </si>
  <si>
    <t>永宁东路、前进街、五一街、新建街提升改造工程</t>
  </si>
  <si>
    <t>永宁东路、前进街、五一街、新建街提升改造工程于2018年8月30日开工，合同总金额3592.3471万元。目前已经完成结算审计，审计金额3885.9024万元，已经支付2533万元，资金缺口1352.9024万元，本次拟安排1352.9万元。</t>
  </si>
  <si>
    <t>吕梁广场项目</t>
  </si>
  <si>
    <t>吕梁广场决算价18638.89万元，已下达资金13647.4万元，资金缺口5353万元。本次建议安排项目建设进度资金1000万元。</t>
  </si>
  <si>
    <t>体育馆周边道路提升改造工程</t>
  </si>
  <si>
    <t>体育馆周边道路提升改造工程于2019年5月26日开工，合同总金额2639.1271万元。目前已经完成结算审计，审计金额2180.3617万元，已经支付1300万元，资金缺口880.3617万元，本次拟安排880.36万元。</t>
  </si>
  <si>
    <t>吕梁学院—市群艺馆跨河人行桥项目</t>
  </si>
  <si>
    <t>“吕梁学院—市群众艺术馆跨河人行桥工程项目”中标合同价646.44万元，累计到位资金0，本次拟安排512万元。</t>
  </si>
  <si>
    <t>东属巴及金融小镇路网</t>
  </si>
  <si>
    <t>东属巴及金融小镇路网项目概算投资40434.87万元，累计到位资金6789万元，本次拟安排项目建设进度资金200万元。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</si>
</sst>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6"/>
      <name val="方正小标宋简体"/>
      <family val="0"/>
    </font>
    <font>
      <sz val="13"/>
      <name val="宋体"/>
      <family val="0"/>
    </font>
    <font>
      <sz val="13"/>
      <name val="黑体"/>
      <family val="3"/>
    </font>
    <font>
      <b/>
      <sz val="1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0" fillId="0" borderId="0">
      <alignment/>
      <protection/>
    </xf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46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9" xfId="46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" fillId="0" borderId="13" xfId="46" applyFont="1" applyFill="1" applyBorder="1" applyAlignment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54" fillId="0" borderId="9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6" xfId="46" applyFont="1" applyFill="1" applyBorder="1" applyAlignment="1">
      <alignment horizontal="left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5" fillId="0" borderId="17" xfId="46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 applyProtection="1">
      <alignment horizontal="right" vertical="center"/>
      <protection locked="0"/>
    </xf>
    <xf numFmtId="0" fontId="16" fillId="0" borderId="9" xfId="0" applyNumberFormat="1" applyFont="1" applyBorder="1" applyAlignment="1">
      <alignment horizontal="right" vertical="center" wrapText="1"/>
    </xf>
    <xf numFmtId="0" fontId="16" fillId="0" borderId="9" xfId="0" applyNumberFormat="1" applyFont="1" applyBorder="1" applyAlignment="1">
      <alignment vertical="center" wrapText="1"/>
    </xf>
    <xf numFmtId="0" fontId="14" fillId="0" borderId="9" xfId="0" applyNumberFormat="1" applyFont="1" applyBorder="1" applyAlignment="1">
      <alignment vertical="center" wrapText="1"/>
    </xf>
    <xf numFmtId="0" fontId="14" fillId="0" borderId="9" xfId="0" applyNumberFormat="1" applyFont="1" applyBorder="1" applyAlignment="1" applyProtection="1">
      <alignment horizontal="right" vertical="center"/>
      <protection locked="0"/>
    </xf>
    <xf numFmtId="0" fontId="14" fillId="0" borderId="9" xfId="0" applyNumberFormat="1" applyFont="1" applyBorder="1" applyAlignment="1">
      <alignment horizontal="right" vertical="center" wrapText="1"/>
    </xf>
    <xf numFmtId="0" fontId="14" fillId="0" borderId="9" xfId="0" applyNumberFormat="1" applyFont="1" applyBorder="1" applyAlignment="1" applyProtection="1">
      <alignment horizontal="left" vertical="center"/>
      <protection locked="0"/>
    </xf>
    <xf numFmtId="0" fontId="14" fillId="0" borderId="9" xfId="0" applyNumberFormat="1" applyFont="1" applyFill="1" applyBorder="1" applyAlignment="1">
      <alignment vertical="center" wrapText="1"/>
    </xf>
    <xf numFmtId="0" fontId="14" fillId="0" borderId="9" xfId="0" applyNumberFormat="1" applyFont="1" applyFill="1" applyBorder="1" applyAlignment="1">
      <alignment horizontal="right" vertical="center" wrapText="1"/>
    </xf>
    <xf numFmtId="0" fontId="14" fillId="0" borderId="9" xfId="0" applyNumberFormat="1" applyFont="1" applyBorder="1" applyAlignment="1" applyProtection="1">
      <alignment vertical="center" wrapText="1"/>
      <protection locked="0"/>
    </xf>
    <xf numFmtId="0" fontId="14" fillId="0" borderId="9" xfId="0" applyNumberFormat="1" applyFont="1" applyFill="1" applyBorder="1" applyAlignment="1">
      <alignment horizontal="right" vertical="center"/>
    </xf>
    <xf numFmtId="0" fontId="14" fillId="0" borderId="9" xfId="0" applyNumberFormat="1" applyFont="1" applyBorder="1" applyAlignment="1" applyProtection="1">
      <alignment horizontal="left" vertical="center" wrapText="1"/>
      <protection locked="0"/>
    </xf>
    <xf numFmtId="0" fontId="14" fillId="0" borderId="9" xfId="0" applyNumberFormat="1" applyFont="1" applyBorder="1" applyAlignment="1" applyProtection="1">
      <alignment horizontal="left" vertical="center"/>
      <protection locked="0"/>
    </xf>
    <xf numFmtId="0" fontId="14" fillId="0" borderId="9" xfId="0" applyNumberFormat="1" applyFont="1" applyBorder="1" applyAlignment="1" applyProtection="1">
      <alignment horizontal="right" vertical="center"/>
      <protection locked="0"/>
    </xf>
    <xf numFmtId="0" fontId="14" fillId="0" borderId="9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 applyProtection="1">
      <alignment vertical="center"/>
      <protection locked="0"/>
    </xf>
    <xf numFmtId="0" fontId="14" fillId="0" borderId="9" xfId="0" applyNumberFormat="1" applyFont="1" applyBorder="1" applyAlignment="1" applyProtection="1">
      <alignment vertical="center" wrapText="1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16" fillId="0" borderId="9" xfId="0" applyNumberFormat="1" applyFont="1" applyBorder="1" applyAlignment="1" applyProtection="1">
      <alignment vertical="center"/>
      <protection locked="0"/>
    </xf>
    <xf numFmtId="0" fontId="14" fillId="0" borderId="9" xfId="0" applyNumberFormat="1" applyFont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>
      <alignment vertical="center" wrapText="1"/>
    </xf>
    <xf numFmtId="177" fontId="10" fillId="0" borderId="0" xfId="0" applyNumberFormat="1" applyFont="1" applyAlignment="1" applyProtection="1">
      <alignment vertical="center"/>
      <protection locked="0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汇总　市区在建设工程项目资金情况统计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Q21"/>
  <sheetViews>
    <sheetView showZeros="0" tabSelected="1" zoomScale="55" zoomScaleNormal="55" workbookViewId="0" topLeftCell="A1">
      <pane ySplit="5" topLeftCell="A6" activePane="bottomLeft" state="frozen"/>
      <selection pane="bottomLeft" activeCell="D9" sqref="D9"/>
    </sheetView>
  </sheetViews>
  <sheetFormatPr defaultColWidth="8.625" defaultRowHeight="14.25"/>
  <cols>
    <col min="1" max="1" width="24.125" style="49" customWidth="1"/>
    <col min="2" max="2" width="12.125" style="49" customWidth="1"/>
    <col min="3" max="3" width="10.625" style="49" customWidth="1"/>
    <col min="4" max="4" width="12.25390625" style="49" customWidth="1"/>
    <col min="5" max="5" width="24.50390625" style="49" customWidth="1"/>
    <col min="6" max="6" width="15.625" style="49" customWidth="1"/>
    <col min="7" max="7" width="11.625" style="49" customWidth="1"/>
    <col min="8" max="8" width="12.625" style="49" customWidth="1"/>
    <col min="9" max="9" width="42.00390625" style="49" customWidth="1"/>
    <col min="10" max="10" width="9.00390625" style="50" bestFit="1" customWidth="1"/>
    <col min="11" max="11" width="9.00390625" style="50" hidden="1" customWidth="1"/>
    <col min="12" max="31" width="9.00390625" style="50" bestFit="1" customWidth="1"/>
    <col min="32" max="223" width="8.625" style="50" customWidth="1"/>
    <col min="224" max="251" width="9.00390625" style="50" bestFit="1" customWidth="1"/>
  </cols>
  <sheetData>
    <row r="1" spans="1:2" ht="28.5" customHeight="1">
      <c r="A1" s="51" t="s">
        <v>0</v>
      </c>
      <c r="B1" s="52"/>
    </row>
    <row r="2" spans="1:9" s="44" customFormat="1" ht="18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251" s="45" customFormat="1" ht="18" customHeight="1">
      <c r="A3" s="54"/>
      <c r="B3" s="55"/>
      <c r="C3" s="56"/>
      <c r="D3" s="56"/>
      <c r="E3" s="56"/>
      <c r="F3" s="56"/>
      <c r="G3" s="57" t="s">
        <v>2</v>
      </c>
      <c r="H3" s="57"/>
      <c r="I3" s="57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9" ht="21.75" customHeight="1">
      <c r="A4" s="58" t="s">
        <v>3</v>
      </c>
      <c r="B4" s="59"/>
      <c r="C4" s="59"/>
      <c r="D4" s="59"/>
      <c r="E4" s="60" t="s">
        <v>4</v>
      </c>
      <c r="F4" s="60"/>
      <c r="G4" s="60"/>
      <c r="H4" s="60"/>
      <c r="I4" s="60"/>
    </row>
    <row r="5" spans="1:9" s="46" customFormat="1" ht="36" customHeight="1">
      <c r="A5" s="61" t="s">
        <v>5</v>
      </c>
      <c r="B5" s="61" t="s">
        <v>6</v>
      </c>
      <c r="C5" s="61" t="s">
        <v>7</v>
      </c>
      <c r="D5" s="61" t="s">
        <v>8</v>
      </c>
      <c r="E5" s="61" t="s">
        <v>5</v>
      </c>
      <c r="F5" s="61" t="s">
        <v>6</v>
      </c>
      <c r="G5" s="61" t="s">
        <v>7</v>
      </c>
      <c r="H5" s="61" t="s">
        <v>8</v>
      </c>
      <c r="I5" s="61" t="s">
        <v>9</v>
      </c>
    </row>
    <row r="6" spans="1:9" s="47" customFormat="1" ht="27" customHeight="1">
      <c r="A6" s="61" t="s">
        <v>10</v>
      </c>
      <c r="B6" s="62">
        <v>1506700</v>
      </c>
      <c r="C6" s="63">
        <f>C7+C15</f>
        <v>189300</v>
      </c>
      <c r="D6" s="63">
        <f>B6+C6</f>
        <v>1696000</v>
      </c>
      <c r="E6" s="61" t="s">
        <v>10</v>
      </c>
      <c r="F6" s="63">
        <f>F7+F15</f>
        <v>1506700</v>
      </c>
      <c r="G6" s="63">
        <f>G7+G15</f>
        <v>189300</v>
      </c>
      <c r="H6" s="63">
        <f>H7+H15</f>
        <v>1696000</v>
      </c>
      <c r="I6" s="64"/>
    </row>
    <row r="7" spans="1:9" s="47" customFormat="1" ht="27" customHeight="1">
      <c r="A7" s="64" t="s">
        <v>11</v>
      </c>
      <c r="B7" s="62">
        <v>1072523</v>
      </c>
      <c r="C7" s="63">
        <v>47900</v>
      </c>
      <c r="D7" s="63">
        <f>B7+C7</f>
        <v>1120423</v>
      </c>
      <c r="E7" s="64" t="s">
        <v>12</v>
      </c>
      <c r="F7" s="62">
        <f>F8+F12</f>
        <v>1072523</v>
      </c>
      <c r="G7" s="62">
        <f>G8+G12</f>
        <v>47900</v>
      </c>
      <c r="H7" s="62">
        <f>H8+H12</f>
        <v>1120423</v>
      </c>
      <c r="I7" s="80"/>
    </row>
    <row r="8" spans="1:9" s="46" customFormat="1" ht="27" customHeight="1">
      <c r="A8" s="65" t="s">
        <v>13</v>
      </c>
      <c r="B8" s="66">
        <v>1072523</v>
      </c>
      <c r="C8" s="66">
        <v>47900</v>
      </c>
      <c r="D8" s="67">
        <f>B8+C8</f>
        <v>1120423</v>
      </c>
      <c r="E8" s="65" t="s">
        <v>14</v>
      </c>
      <c r="F8" s="66">
        <v>969804</v>
      </c>
      <c r="G8" s="67"/>
      <c r="H8" s="67">
        <f>F8+G8</f>
        <v>969804</v>
      </c>
      <c r="I8" s="81"/>
    </row>
    <row r="9" spans="1:9" s="46" customFormat="1" ht="366" customHeight="1">
      <c r="A9" s="68"/>
      <c r="B9" s="66"/>
      <c r="C9" s="66"/>
      <c r="D9" s="66"/>
      <c r="E9" s="69" t="s">
        <v>15</v>
      </c>
      <c r="F9" s="70">
        <v>115965</v>
      </c>
      <c r="G9" s="70">
        <v>-2000</v>
      </c>
      <c r="H9" s="70">
        <f>F9+G9</f>
        <v>113965</v>
      </c>
      <c r="I9" s="82" t="s">
        <v>16</v>
      </c>
    </row>
    <row r="10" spans="1:11" s="46" customFormat="1" ht="70.5" customHeight="1">
      <c r="A10" s="68"/>
      <c r="B10" s="66"/>
      <c r="C10" s="66"/>
      <c r="D10" s="66"/>
      <c r="E10" s="69" t="s">
        <v>17</v>
      </c>
      <c r="F10" s="70">
        <v>85</v>
      </c>
      <c r="G10" s="70"/>
      <c r="H10" s="70">
        <v>85</v>
      </c>
      <c r="I10" s="82" t="s">
        <v>18</v>
      </c>
      <c r="K10" s="46" t="s">
        <v>19</v>
      </c>
    </row>
    <row r="11" spans="1:9" s="46" customFormat="1" ht="39.75" customHeight="1">
      <c r="A11" s="68"/>
      <c r="B11" s="66"/>
      <c r="C11" s="66"/>
      <c r="D11" s="66"/>
      <c r="E11" s="65" t="s">
        <v>20</v>
      </c>
      <c r="F11" s="67">
        <v>3000</v>
      </c>
      <c r="G11" s="67">
        <v>2000</v>
      </c>
      <c r="H11" s="67">
        <v>5000</v>
      </c>
      <c r="I11" s="64" t="s">
        <v>21</v>
      </c>
    </row>
    <row r="12" spans="1:9" s="46" customFormat="1" ht="28.5" customHeight="1">
      <c r="A12" s="68"/>
      <c r="B12" s="66">
        <v>0</v>
      </c>
      <c r="C12" s="66"/>
      <c r="D12" s="66"/>
      <c r="E12" s="71" t="s">
        <v>22</v>
      </c>
      <c r="F12" s="72">
        <v>102719</v>
      </c>
      <c r="G12" s="72">
        <v>47900</v>
      </c>
      <c r="H12" s="72">
        <f>F12+G12</f>
        <v>150619</v>
      </c>
      <c r="I12" s="65"/>
    </row>
    <row r="13" spans="1:9" s="47" customFormat="1" ht="40.5" customHeight="1">
      <c r="A13" s="64"/>
      <c r="B13" s="66">
        <v>0</v>
      </c>
      <c r="C13" s="63"/>
      <c r="D13" s="63"/>
      <c r="E13" s="73" t="s">
        <v>23</v>
      </c>
      <c r="F13" s="72">
        <v>53400</v>
      </c>
      <c r="G13" s="72">
        <f>47900-8</f>
        <v>47892</v>
      </c>
      <c r="H13" s="72">
        <f>F13+G13</f>
        <v>101292</v>
      </c>
      <c r="I13" s="65"/>
    </row>
    <row r="14" spans="1:9" s="47" customFormat="1" ht="40.5" customHeight="1">
      <c r="A14" s="64"/>
      <c r="B14" s="66"/>
      <c r="C14" s="63"/>
      <c r="D14" s="63"/>
      <c r="E14" s="73" t="s">
        <v>24</v>
      </c>
      <c r="F14" s="66"/>
      <c r="G14" s="72">
        <v>8</v>
      </c>
      <c r="H14" s="72">
        <v>8</v>
      </c>
      <c r="I14" s="65"/>
    </row>
    <row r="15" spans="1:251" s="47" customFormat="1" ht="45" customHeight="1">
      <c r="A15" s="64" t="s">
        <v>25</v>
      </c>
      <c r="B15" s="62">
        <v>434177</v>
      </c>
      <c r="C15" s="63">
        <v>141400</v>
      </c>
      <c r="D15" s="63">
        <f>B15+C15</f>
        <v>575577</v>
      </c>
      <c r="E15" s="64" t="s">
        <v>26</v>
      </c>
      <c r="F15" s="63">
        <v>434177</v>
      </c>
      <c r="G15" s="63">
        <v>141400</v>
      </c>
      <c r="H15" s="63">
        <f>F15+G15</f>
        <v>575577</v>
      </c>
      <c r="I15" s="64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9" s="48" customFormat="1" ht="37.5" customHeight="1">
      <c r="A16" s="74" t="s">
        <v>27</v>
      </c>
      <c r="B16" s="72">
        <v>434177</v>
      </c>
      <c r="C16" s="75">
        <v>141400</v>
      </c>
      <c r="D16" s="75">
        <f>B16+C16</f>
        <v>575577</v>
      </c>
      <c r="E16" s="76" t="s">
        <v>14</v>
      </c>
      <c r="F16" s="67">
        <v>231229</v>
      </c>
      <c r="G16" s="67">
        <v>59400</v>
      </c>
      <c r="H16" s="67">
        <f>F16+G16</f>
        <v>290629</v>
      </c>
      <c r="I16" s="84"/>
    </row>
    <row r="17" spans="1:9" ht="117" customHeight="1">
      <c r="A17" s="77"/>
      <c r="B17" s="75"/>
      <c r="C17" s="75"/>
      <c r="D17" s="75"/>
      <c r="E17" s="78" t="s">
        <v>28</v>
      </c>
      <c r="F17" s="75">
        <v>10200</v>
      </c>
      <c r="G17" s="75">
        <v>59400</v>
      </c>
      <c r="H17" s="75">
        <f>F17+G17</f>
        <v>69600</v>
      </c>
      <c r="I17" s="85" t="s">
        <v>29</v>
      </c>
    </row>
    <row r="18" spans="1:9" ht="36" customHeight="1">
      <c r="A18" s="77"/>
      <c r="B18" s="66"/>
      <c r="C18" s="75"/>
      <c r="D18" s="75"/>
      <c r="E18" s="78" t="s">
        <v>22</v>
      </c>
      <c r="F18" s="75">
        <v>202948</v>
      </c>
      <c r="G18" s="75">
        <f>G19+G20+G21</f>
        <v>82000</v>
      </c>
      <c r="H18" s="75">
        <f>F18+G18</f>
        <v>284948</v>
      </c>
      <c r="I18" s="77"/>
    </row>
    <row r="19" spans="1:9" ht="45" customHeight="1">
      <c r="A19" s="77"/>
      <c r="B19" s="75"/>
      <c r="C19" s="75"/>
      <c r="D19" s="75"/>
      <c r="E19" s="78" t="s">
        <v>30</v>
      </c>
      <c r="F19" s="75"/>
      <c r="G19" s="75">
        <v>11100</v>
      </c>
      <c r="H19" s="75">
        <v>11100</v>
      </c>
      <c r="I19" s="77"/>
    </row>
    <row r="20" spans="1:9" ht="51.75" customHeight="1">
      <c r="A20" s="77"/>
      <c r="B20" s="75"/>
      <c r="C20" s="75"/>
      <c r="D20" s="75"/>
      <c r="E20" s="78" t="s">
        <v>31</v>
      </c>
      <c r="F20" s="75">
        <v>12800</v>
      </c>
      <c r="G20" s="75">
        <v>18700</v>
      </c>
      <c r="H20" s="75">
        <f>F20+G20</f>
        <v>31500</v>
      </c>
      <c r="I20" s="77"/>
    </row>
    <row r="21" spans="1:9" ht="51.75" customHeight="1">
      <c r="A21" s="77"/>
      <c r="B21" s="75"/>
      <c r="C21" s="75"/>
      <c r="D21" s="75"/>
      <c r="E21" s="78" t="s">
        <v>32</v>
      </c>
      <c r="F21" s="75">
        <v>190148</v>
      </c>
      <c r="G21" s="75">
        <f>141400-G19-G20-G17</f>
        <v>52200</v>
      </c>
      <c r="H21" s="75"/>
      <c r="I21" s="77"/>
    </row>
  </sheetData>
  <sheetProtection/>
  <mergeCells count="4">
    <mergeCell ref="A2:I2"/>
    <mergeCell ref="G3:I3"/>
    <mergeCell ref="A4:D4"/>
    <mergeCell ref="E4:I4"/>
  </mergeCells>
  <printOptions horizontalCentered="1"/>
  <pageMargins left="0.7083333333333334" right="0.66875" top="0.5902777777777778" bottom="0.5902777777777778" header="0.4722222222222222" footer="0.5118055555555555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P26"/>
  <sheetViews>
    <sheetView zoomScaleSheetLayoutView="100" workbookViewId="0" topLeftCell="A1">
      <selection activeCell="H7" sqref="H7"/>
    </sheetView>
  </sheetViews>
  <sheetFormatPr defaultColWidth="8.875" defaultRowHeight="14.25"/>
  <cols>
    <col min="1" max="1" width="5.75390625" style="1" customWidth="1"/>
    <col min="2" max="2" width="31.125" style="1" customWidth="1"/>
    <col min="3" max="3" width="18.25390625" style="7" customWidth="1"/>
    <col min="4" max="4" width="11.50390625" style="8" customWidth="1"/>
    <col min="5" max="5" width="12.00390625" style="8" customWidth="1"/>
    <col min="6" max="6" width="48.125" style="1" customWidth="1"/>
    <col min="7" max="8" width="8.875" style="2" customWidth="1"/>
    <col min="9" max="250" width="8.875" style="1" customWidth="1"/>
  </cols>
  <sheetData>
    <row r="1" spans="1:8" s="1" customFormat="1" ht="18" customHeight="1">
      <c r="A1" s="9" t="s">
        <v>33</v>
      </c>
      <c r="B1" s="10"/>
      <c r="C1" s="7"/>
      <c r="D1" s="8"/>
      <c r="E1" s="8"/>
      <c r="G1" s="2"/>
      <c r="H1" s="2"/>
    </row>
    <row r="2" spans="1:6" s="2" customFormat="1" ht="23.25">
      <c r="A2" s="11" t="s">
        <v>34</v>
      </c>
      <c r="B2" s="11"/>
      <c r="C2" s="11"/>
      <c r="D2" s="12"/>
      <c r="E2" s="12"/>
      <c r="F2" s="11"/>
    </row>
    <row r="3" spans="1:6" s="2" customFormat="1" ht="17.25">
      <c r="A3" s="8"/>
      <c r="B3" s="8"/>
      <c r="C3" s="8"/>
      <c r="D3" s="13"/>
      <c r="E3" s="13"/>
      <c r="F3" s="14" t="s">
        <v>2</v>
      </c>
    </row>
    <row r="4" spans="1:250" s="3" customFormat="1" ht="27.75">
      <c r="A4" s="15" t="s">
        <v>35</v>
      </c>
      <c r="B4" s="16" t="s">
        <v>36</v>
      </c>
      <c r="C4" s="16" t="s">
        <v>37</v>
      </c>
      <c r="D4" s="16" t="s">
        <v>38</v>
      </c>
      <c r="E4" s="16" t="s">
        <v>39</v>
      </c>
      <c r="F4" s="15" t="s">
        <v>40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</row>
    <row r="5" spans="1:250" s="4" customFormat="1" ht="21" customHeight="1">
      <c r="A5" s="15"/>
      <c r="B5" s="17" t="s">
        <v>41</v>
      </c>
      <c r="C5" s="16"/>
      <c r="D5" s="18">
        <f>SUM(D6:D23)</f>
        <v>11945.26</v>
      </c>
      <c r="E5" s="18">
        <f>E24+E22+E20+E18+E26+E21+E23+E25+E19</f>
        <v>11945.26</v>
      </c>
      <c r="F5" s="15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s="4" customFormat="1" ht="57" customHeight="1">
      <c r="A6" s="19">
        <v>1</v>
      </c>
      <c r="B6" s="20" t="s">
        <v>42</v>
      </c>
      <c r="C6" s="21" t="s">
        <v>43</v>
      </c>
      <c r="D6" s="22">
        <v>3300</v>
      </c>
      <c r="E6" s="22"/>
      <c r="F6" s="23" t="s">
        <v>44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s="4" customFormat="1" ht="75" customHeight="1">
      <c r="A7" s="19">
        <v>2</v>
      </c>
      <c r="B7" s="24" t="s">
        <v>45</v>
      </c>
      <c r="C7" s="25" t="s">
        <v>46</v>
      </c>
      <c r="D7" s="26">
        <v>2233.26</v>
      </c>
      <c r="E7" s="26"/>
      <c r="F7" s="27" t="s">
        <v>47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s="4" customFormat="1" ht="57.75" customHeight="1">
      <c r="A8" s="19">
        <v>3</v>
      </c>
      <c r="B8" s="24" t="s">
        <v>48</v>
      </c>
      <c r="C8" s="28" t="s">
        <v>49</v>
      </c>
      <c r="D8" s="26">
        <v>2070</v>
      </c>
      <c r="E8" s="26"/>
      <c r="F8" s="27" t="s">
        <v>50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s="4" customFormat="1" ht="49.5" customHeight="1">
      <c r="A9" s="19">
        <v>4</v>
      </c>
      <c r="B9" s="24" t="s">
        <v>51</v>
      </c>
      <c r="C9" s="28" t="s">
        <v>46</v>
      </c>
      <c r="D9" s="26">
        <v>1000</v>
      </c>
      <c r="E9" s="26"/>
      <c r="F9" s="27" t="s">
        <v>52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s="2" customFormat="1" ht="45" customHeight="1">
      <c r="A10" s="19">
        <v>5</v>
      </c>
      <c r="B10" s="29" t="s">
        <v>53</v>
      </c>
      <c r="C10" s="25" t="s">
        <v>54</v>
      </c>
      <c r="D10" s="26">
        <v>1000</v>
      </c>
      <c r="E10" s="26"/>
      <c r="F10" s="30" t="s">
        <v>55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8" s="5" customFormat="1" ht="72" customHeight="1">
      <c r="A11" s="19">
        <v>6</v>
      </c>
      <c r="B11" s="31" t="s">
        <v>56</v>
      </c>
      <c r="C11" s="32" t="s">
        <v>57</v>
      </c>
      <c r="D11" s="33">
        <v>512</v>
      </c>
      <c r="E11" s="33"/>
      <c r="F11" s="34" t="s">
        <v>58</v>
      </c>
      <c r="G11" s="35"/>
      <c r="H11" s="35"/>
    </row>
    <row r="12" spans="1:250" s="2" customFormat="1" ht="66" customHeight="1">
      <c r="A12" s="19">
        <v>7</v>
      </c>
      <c r="B12" s="29" t="s">
        <v>59</v>
      </c>
      <c r="C12" s="25" t="s">
        <v>43</v>
      </c>
      <c r="D12" s="26">
        <v>500</v>
      </c>
      <c r="E12" s="26"/>
      <c r="F12" s="27" t="s">
        <v>60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4" customFormat="1" ht="63" customHeight="1">
      <c r="A13" s="19">
        <v>8</v>
      </c>
      <c r="B13" s="29" t="s">
        <v>61</v>
      </c>
      <c r="C13" s="25" t="s">
        <v>43</v>
      </c>
      <c r="D13" s="26">
        <v>500</v>
      </c>
      <c r="E13" s="26"/>
      <c r="F13" s="30" t="s">
        <v>62</v>
      </c>
      <c r="G13" s="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s="2" customFormat="1" ht="70.5" customHeight="1">
      <c r="A14" s="19">
        <v>9</v>
      </c>
      <c r="B14" s="29" t="s">
        <v>63</v>
      </c>
      <c r="C14" s="25" t="s">
        <v>43</v>
      </c>
      <c r="D14" s="26">
        <v>400</v>
      </c>
      <c r="E14" s="26"/>
      <c r="F14" s="27" t="s">
        <v>64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4" customFormat="1" ht="54.75" customHeight="1">
      <c r="A15" s="19">
        <v>10</v>
      </c>
      <c r="B15" s="24" t="s">
        <v>65</v>
      </c>
      <c r="C15" s="28" t="s">
        <v>46</v>
      </c>
      <c r="D15" s="26">
        <v>190</v>
      </c>
      <c r="E15" s="26"/>
      <c r="F15" s="27" t="s">
        <v>66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s="4" customFormat="1" ht="39" customHeight="1">
      <c r="A16" s="19">
        <v>11</v>
      </c>
      <c r="B16" s="24" t="s">
        <v>67</v>
      </c>
      <c r="C16" s="28" t="s">
        <v>46</v>
      </c>
      <c r="D16" s="26">
        <v>140</v>
      </c>
      <c r="E16" s="26"/>
      <c r="F16" s="27" t="s">
        <v>68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s="4" customFormat="1" ht="36.75" customHeight="1">
      <c r="A17" s="19">
        <v>12</v>
      </c>
      <c r="B17" s="24" t="s">
        <v>69</v>
      </c>
      <c r="C17" s="28" t="s">
        <v>46</v>
      </c>
      <c r="D17" s="26">
        <v>100</v>
      </c>
      <c r="E17" s="26"/>
      <c r="F17" s="27" t="s">
        <v>70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s="2" customFormat="1" ht="46.5" customHeight="1">
      <c r="A18" s="19">
        <v>13</v>
      </c>
      <c r="B18" s="29" t="s">
        <v>71</v>
      </c>
      <c r="C18" s="25" t="s">
        <v>43</v>
      </c>
      <c r="D18" s="26"/>
      <c r="E18" s="26">
        <v>3000</v>
      </c>
      <c r="F18" s="30" t="s">
        <v>72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6" customFormat="1" ht="46.5" customHeight="1">
      <c r="A19" s="19">
        <v>14</v>
      </c>
      <c r="B19" s="29" t="s">
        <v>73</v>
      </c>
      <c r="C19" s="25" t="s">
        <v>74</v>
      </c>
      <c r="D19" s="26"/>
      <c r="E19" s="26">
        <v>2000</v>
      </c>
      <c r="F19" s="30" t="s">
        <v>75</v>
      </c>
      <c r="G19" s="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4" customFormat="1" ht="57.75" customHeight="1">
      <c r="A20" s="19">
        <v>15</v>
      </c>
      <c r="B20" s="29" t="s">
        <v>76</v>
      </c>
      <c r="C20" s="25" t="s">
        <v>43</v>
      </c>
      <c r="D20" s="26"/>
      <c r="E20" s="26">
        <v>1500</v>
      </c>
      <c r="F20" s="30" t="s">
        <v>77</v>
      </c>
      <c r="G20" s="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</row>
    <row r="21" spans="1:250" s="4" customFormat="1" ht="59.25" customHeight="1">
      <c r="A21" s="19">
        <v>16</v>
      </c>
      <c r="B21" s="24" t="s">
        <v>78</v>
      </c>
      <c r="C21" s="25" t="s">
        <v>46</v>
      </c>
      <c r="D21" s="26"/>
      <c r="E21" s="26">
        <v>1500</v>
      </c>
      <c r="F21" s="27" t="s">
        <v>79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</row>
    <row r="22" spans="1:250" s="4" customFormat="1" ht="59.25" customHeight="1">
      <c r="A22" s="19">
        <v>17</v>
      </c>
      <c r="B22" s="36" t="s">
        <v>80</v>
      </c>
      <c r="C22" s="28" t="s">
        <v>46</v>
      </c>
      <c r="D22" s="37"/>
      <c r="E22" s="37">
        <v>1352.9</v>
      </c>
      <c r="F22" s="38" t="s">
        <v>81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</row>
    <row r="23" spans="1:250" s="2" customFormat="1" ht="45" customHeight="1">
      <c r="A23" s="19">
        <v>18</v>
      </c>
      <c r="B23" s="29" t="s">
        <v>82</v>
      </c>
      <c r="C23" s="25" t="s">
        <v>54</v>
      </c>
      <c r="D23" s="26"/>
      <c r="E23" s="26">
        <v>1000</v>
      </c>
      <c r="F23" s="30" t="s">
        <v>83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4" customFormat="1" ht="54.75" customHeight="1">
      <c r="A24" s="19">
        <v>19</v>
      </c>
      <c r="B24" s="24" t="s">
        <v>84</v>
      </c>
      <c r="C24" s="25" t="s">
        <v>46</v>
      </c>
      <c r="D24" s="26"/>
      <c r="E24" s="26">
        <v>880.36</v>
      </c>
      <c r="F24" s="27" t="s">
        <v>85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8" s="5" customFormat="1" ht="40.5" customHeight="1">
      <c r="A25" s="19">
        <v>20</v>
      </c>
      <c r="B25" s="39" t="s">
        <v>86</v>
      </c>
      <c r="C25" s="32" t="s">
        <v>57</v>
      </c>
      <c r="D25" s="33"/>
      <c r="E25" s="33">
        <v>512</v>
      </c>
      <c r="F25" s="34" t="s">
        <v>87</v>
      </c>
      <c r="G25" s="35"/>
      <c r="H25" s="35"/>
    </row>
    <row r="26" spans="1:250" s="2" customFormat="1" ht="35.25" customHeight="1">
      <c r="A26" s="19">
        <v>21</v>
      </c>
      <c r="B26" s="40" t="s">
        <v>88</v>
      </c>
      <c r="C26" s="25" t="s">
        <v>43</v>
      </c>
      <c r="D26" s="26"/>
      <c r="E26" s="26">
        <v>200</v>
      </c>
      <c r="F26" s="30" t="s">
        <v>89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</sheetData>
  <sheetProtection/>
  <mergeCells count="1">
    <mergeCell ref="A2:F2"/>
  </mergeCells>
  <printOptions horizontalCentered="1"/>
  <pageMargins left="0.7513888888888889" right="0.7513888888888889" top="0.8027777777777778" bottom="0.60625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2019-07-29T03:45:49Z</dcterms:created>
  <dcterms:modified xsi:type="dcterms:W3CDTF">2021-12-20T07:11:52Z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I">
    <vt:lpwstr>5D98BE0E72234109B2A9E58D0DAE01AA</vt:lpwstr>
  </property>
</Properties>
</file>