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90" tabRatio="871" firstSheet="22" activeTab="27"/>
  </bookViews>
  <sheets>
    <sheet name="1、2021全市收入完成表 " sheetId="1" r:id="rId1"/>
    <sheet name="2、2021全市公共财政支出执行表" sheetId="2" r:id="rId2"/>
    <sheet name="3、吕梁市二〇二〇年社会保险基金收支执行情况表" sheetId="3" r:id="rId3"/>
    <sheet name="4、2021市本级收入完成表 " sheetId="4" r:id="rId4"/>
    <sheet name="5、2021市本级公共财政支出执行表" sheetId="5" r:id="rId5"/>
    <sheet name="6、2021市本级政府性基金收入完成表" sheetId="6" r:id="rId6"/>
    <sheet name="7、2021本级政府性基金支出情况表执行表 " sheetId="7" r:id="rId7"/>
    <sheet name="8、2021年市本级国有资本经营预算" sheetId="8" r:id="rId8"/>
    <sheet name="9.2021年吕梁市市本级社会保险基金收支执行表" sheetId="9" r:id="rId9"/>
    <sheet name="10、2022年全市收入预算（草案）" sheetId="10" r:id="rId10"/>
    <sheet name="11、2022年全市支出预算(草案) " sheetId="11" r:id="rId11"/>
    <sheet name="12、吕梁市2022年社会保险基金预算收支（草案）" sheetId="12" r:id="rId12"/>
    <sheet name="13、吕梁市二〇二二年国有资本经营预算收支（草案）" sheetId="13" r:id="rId13"/>
    <sheet name="14、吕梁市市本级二○二二年一般公共预算收入总表（草案）" sheetId="14" r:id="rId14"/>
    <sheet name="15、2022市本级一般公共财政收入预算（草案）" sheetId="15" r:id="rId15"/>
    <sheet name="16、2022年市本级一般公共预算支出总表（草案） (2)" sheetId="16" r:id="rId16"/>
    <sheet name="17、2022市本级支出预算(草案)  (2)" sheetId="17" r:id="rId17"/>
    <sheet name="18、2022年市本级一般公共预算支出分经济科目表（草案）" sheetId="18" r:id="rId18"/>
    <sheet name="19、2022年市本级一般公共预算基本支出经济科目表（草案）" sheetId="19" r:id="rId19"/>
    <sheet name="20.2022市本级市对县税收返还和转移支付分地区预算表" sheetId="20" r:id="rId20"/>
    <sheet name="21、政府性基金收支总表" sheetId="21" r:id="rId21"/>
    <sheet name="22、2022市本级政府性基金收入完成表" sheetId="22" r:id="rId22"/>
    <sheet name="23、2022市本级政府性基金支出情况表执行表" sheetId="23" r:id="rId23"/>
    <sheet name="24、2022年市本级政府性基金转移支付预算表" sheetId="24" r:id="rId24"/>
    <sheet name="25、2022年市本级国有资本经营支出预算" sheetId="25" r:id="rId25"/>
    <sheet name="26、2022年市本级社保基金收支预算 (2)" sheetId="26" r:id="rId26"/>
    <sheet name="27.债务余额及限额" sheetId="27" r:id="rId27"/>
    <sheet name="28、重点项目支出 (2)" sheetId="28" r:id="rId28"/>
    <sheet name="29、基本建设支出表" sheetId="29" r:id="rId29"/>
  </sheets>
  <definedNames>
    <definedName name="_xlnm.Print_Area" hidden="1">#N/A</definedName>
    <definedName name="_xlnm.Print_Titles" hidden="1">#N/A</definedName>
    <definedName name="_xlnm.Print_Titles" localSheetId="13">'14、吕梁市市本级二○二二年一般公共预算收入总表（草案）'!$1:$3</definedName>
    <definedName name="_xlnm.Print_Area" localSheetId="14">'15、2022市本级一般公共财政收入预算（草案）'!$A$1:$G$27</definedName>
    <definedName name="_xlnm.Print_Area" localSheetId="17">'18、2022年市本级一般公共预算支出分经济科目表（草案）'!$A$1:$C$18</definedName>
    <definedName name="_xlnm.Print_Area" localSheetId="21">'22、2022市本级政府性基金收入完成表'!$A$1:$G$9</definedName>
    <definedName name="_xlnm.Print_Titles" localSheetId="22">'23、2022市本级政府性基金支出情况表执行表'!$1:$3</definedName>
    <definedName name="_xlnm.Print_Titles" localSheetId="14">'15、2022市本级一般公共财政收入预算（草案）'!$1:$3</definedName>
    <definedName name="_xlnm.Print_Titles" localSheetId="18">'19、2022年市本级一般公共预算基本支出经济科目表（草案）'!$1:$3</definedName>
    <definedName name="_xlnm.Print_Titles" localSheetId="15">'16、2022年市本级一般公共预算支出总表（草案） (2)'!$1:$3</definedName>
    <definedName name="_xlnm.Print_Area" localSheetId="15">'16、2022年市本级一般公共预算支出总表（草案） (2)'!$A$1:$E$66</definedName>
    <definedName name="_xlnm.Print_Area" localSheetId="16">'17、2022市本级支出预算(草案)  (2)'!$A$1:$I$541</definedName>
    <definedName name="_xlnm.Print_Titles" localSheetId="16">'17、2022市本级支出预算(草案)  (2)'!$1:$4</definedName>
    <definedName name="_xlnm.Print_Area" localSheetId="27">'28、重点项目支出 (2)'!$A$1:$N$245</definedName>
    <definedName name="_xlnm.Print_Titles" localSheetId="27">'28、重点项目支出 (2)'!$1:$5</definedName>
    <definedName name="_xlnm.Print_Titles" localSheetId="25">'26、2022年市本级社保基金收支预算 (2)'!$1:$3</definedName>
    <definedName name="_xlnm.Print_Titles" localSheetId="23">'24、2022年市本级政府性基金转移支付预算表'!$1:$4</definedName>
    <definedName name="_xlnm.Print_Area" localSheetId="20">'21、政府性基金收支总表'!$A$1:$D$22</definedName>
    <definedName name="_xlnm.Print_Area" localSheetId="0">'1、2021全市收入完成表 '!$A$1:$F$37</definedName>
    <definedName name="_xlnm.Print_Titles" localSheetId="0">'1、2021全市收入完成表 '!$1:$3</definedName>
    <definedName name="_xlnm.Print_Area" localSheetId="1">'2、2021全市公共财政支出执行表'!$A$1:$F$40</definedName>
    <definedName name="_xlnm.Print_Titles" localSheetId="1">'2、2021全市公共财政支出执行表'!$1:$3</definedName>
    <definedName name="_xlnm.Print_Titles" localSheetId="2">'3、吕梁市二〇二〇年社会保险基金收支执行情况表'!$1:$3</definedName>
    <definedName name="_xlnm.Print_Area" localSheetId="3">'4、2021市本级收入完成表 '!$A$1:$G$25</definedName>
    <definedName name="_xlnm.Print_Titles" localSheetId="3">'4、2021市本级收入完成表 '!$1:$3</definedName>
    <definedName name="_xlnm.Print_Area" localSheetId="4">'5、2021市本级公共财政支出执行表'!$A$1:$G$470</definedName>
    <definedName name="_xlnm.Print_Titles" localSheetId="4">'5、2021市本级公共财政支出执行表'!$1:$3</definedName>
    <definedName name="_xlnm.Print_Area" localSheetId="5">'6、2021市本级政府性基金收入完成表'!$A$1:$G$9</definedName>
    <definedName name="_xlnm.Print_Area" localSheetId="6">'7、2021本级政府性基金支出情况表执行表 '!$A$1:$G$33</definedName>
    <definedName name="_xlnm.Print_Titles" localSheetId="6">'7、2021本级政府性基金支出情况表执行表 '!$1:$3</definedName>
    <definedName name="_xlnm.Print_Area" localSheetId="7">'8、2021年市本级国有资本经营预算'!$A$1:$F$13</definedName>
    <definedName name="_xlnm.Print_Area" localSheetId="8">'9.2021年吕梁市市本级社会保险基金收支执行表'!$A$1:$I$40</definedName>
    <definedName name="_xlnm.Print_Titles" localSheetId="11">'12、吕梁市2022年社会保险基金预算收支（草案）'!$1:$3</definedName>
    <definedName name="_xlnm.Print_Area" localSheetId="9">'10、2022年全市收入预算（草案）'!$A$1:$E$54</definedName>
    <definedName name="_xlnm.Print_Titles" localSheetId="9">'10、2022年全市收入预算（草案）'!$1:$3</definedName>
    <definedName name="_xlnm.Print_Area" localSheetId="10">'11、2022年全市支出预算(草案) '!$A$1:$G$44</definedName>
    <definedName name="_xlnm.Print_Titles" localSheetId="10">'11、2022年全市支出预算(草案) '!$1:$3</definedName>
    <definedName name="_xlnm.Print_Titles" localSheetId="8">'9.2021年吕梁市市本级社会保险基金收支执行表'!$1:$3</definedName>
    <definedName name="_xlnm.Print_Titles" localSheetId="20">'21、政府性基金收支总表'!$1:$3</definedName>
    <definedName name="_xlnm.Print_Area" localSheetId="22">'23、2022市本级政府性基金支出情况表执行表'!$A$1:$I$29</definedName>
    <definedName name="_xlnm.Print_Titles" localSheetId="28">'29、基本建设支出表'!$1:$5</definedName>
    <definedName name="_xlnm._FilterDatabase" localSheetId="4" hidden="1">'5、2021市本级公共财政支出执行表'!$A$3:$G$470</definedName>
    <definedName name="_xlnm._FilterDatabase" localSheetId="16" hidden="1">'17、2022市本级支出预算(草案)  (2)'!$A$4:$GV$541</definedName>
    <definedName name="_xlnm._FilterDatabase" localSheetId="27" hidden="1">'28、重点项目支出 (2)'!$A$5:$IV$245</definedName>
  </definedNames>
  <calcPr fullCalcOnLoad="1"/>
</workbook>
</file>

<file path=xl/sharedStrings.xml><?xml version="1.0" encoding="utf-8"?>
<sst xmlns="http://schemas.openxmlformats.org/spreadsheetml/2006/main" count="4086" uniqueCount="2459">
  <si>
    <t>吕梁市二○二一年财政收入完成情况表</t>
  </si>
  <si>
    <t>表一</t>
  </si>
  <si>
    <t>单位：万元</t>
  </si>
  <si>
    <t>收  入  项  目</t>
  </si>
  <si>
    <t>2021年调整预算数</t>
  </si>
  <si>
    <t>2021年完成数</t>
  </si>
  <si>
    <t>完成为调整
预算%</t>
  </si>
  <si>
    <t>完成为2020年
决算%</t>
  </si>
  <si>
    <t>备      注</t>
  </si>
  <si>
    <t>一般公共预算收入合计</t>
  </si>
  <si>
    <t xml:space="preserve">    税收收入</t>
  </si>
  <si>
    <t>一、增值税</t>
  </si>
  <si>
    <t>二、企业所得税</t>
  </si>
  <si>
    <t>三、个人所得税</t>
  </si>
  <si>
    <t>四、资源税</t>
  </si>
  <si>
    <t>五、城市维护建设税</t>
  </si>
  <si>
    <t>六、房产税</t>
  </si>
  <si>
    <t>七、印花税</t>
  </si>
  <si>
    <t>八、城镇土地使用税</t>
  </si>
  <si>
    <t>九、土地增值税</t>
  </si>
  <si>
    <t>十、车船税</t>
  </si>
  <si>
    <t>十一、耕地占用税</t>
  </si>
  <si>
    <t>十二、契税</t>
  </si>
  <si>
    <t>十三、环境保护税</t>
  </si>
  <si>
    <t>十四、其他税收</t>
  </si>
  <si>
    <t xml:space="preserve">      非税收入</t>
  </si>
  <si>
    <t>十五、专项收入</t>
  </si>
  <si>
    <t>十六、行政性收费收入</t>
  </si>
  <si>
    <t>十七、罚没收入</t>
  </si>
  <si>
    <t>十八、国有资本经营收入</t>
  </si>
  <si>
    <t>十九、国有资源（资产）有偿使用收入</t>
  </si>
  <si>
    <t>二十、其他收入</t>
  </si>
  <si>
    <t>政府性基金收入合计</t>
  </si>
  <si>
    <t>一、国有土地使用权出让金收入</t>
  </si>
  <si>
    <t>二、城市基础设施配套费收入</t>
  </si>
  <si>
    <t>三、国有土地收益基金收入</t>
  </si>
  <si>
    <t>四、农业土地开发资金收入</t>
  </si>
  <si>
    <t>五、污水处理费收入</t>
  </si>
  <si>
    <t>六、其他政府性基金收入</t>
  </si>
  <si>
    <t>国有资本经营收入合计</t>
  </si>
  <si>
    <t>一、其他国有资本经营预算收入</t>
  </si>
  <si>
    <t>吕梁市二○二一年财政支出执行情况表</t>
  </si>
  <si>
    <t>表二</t>
  </si>
  <si>
    <t>支  出  项  目</t>
  </si>
  <si>
    <t>2021年变动
预算数</t>
  </si>
  <si>
    <t>2021年
执行数</t>
  </si>
  <si>
    <t>执行为变动
预算%</t>
  </si>
  <si>
    <t>执行为2020年
决算%</t>
  </si>
  <si>
    <t>一般公共预算支出合计</t>
  </si>
  <si>
    <t>一、一般公共服务支出</t>
  </si>
  <si>
    <t>二、国防支出</t>
  </si>
  <si>
    <t>三、公共安全支出</t>
  </si>
  <si>
    <t>四、教育支出</t>
  </si>
  <si>
    <t>五、科学技术支出</t>
  </si>
  <si>
    <t>六、文化旅游体育与传媒支出</t>
  </si>
  <si>
    <t>下降的主要原因是上级转移支付减少和预算会计核算制度改革。</t>
  </si>
  <si>
    <t>七、社会保障和就业支出</t>
  </si>
  <si>
    <t>八、卫生健康支出</t>
  </si>
  <si>
    <t>下降的原因是2020年抗疫经费投入多，基数较大。</t>
  </si>
  <si>
    <t>九、节能环保支出</t>
  </si>
  <si>
    <t>十、城乡社区支出</t>
  </si>
  <si>
    <t>下降的主要原因是会计核算制度改革。</t>
  </si>
  <si>
    <t>十一、农林水支出</t>
  </si>
  <si>
    <t>十二、交通运输支出</t>
  </si>
  <si>
    <t>十三、资源勘探信息等支出</t>
  </si>
  <si>
    <t>十四、商业服务业等支出</t>
  </si>
  <si>
    <t>十五、金融支出</t>
  </si>
  <si>
    <t>下降的主要原因是上级转移支付减少。</t>
  </si>
  <si>
    <t>十六、自然资源海洋气象等支出</t>
  </si>
  <si>
    <t>十七、住房保障支出</t>
  </si>
  <si>
    <t>十八、粮油物资储备支出</t>
  </si>
  <si>
    <t>十九、灾害防治及应急管理支出</t>
  </si>
  <si>
    <t>二十、债务付息支出</t>
  </si>
  <si>
    <t>二十一、其他支出</t>
  </si>
  <si>
    <t>政府性基金支出合计</t>
  </si>
  <si>
    <t xml:space="preserve">  一、国家电影事业发展专项资金安排的支出</t>
  </si>
  <si>
    <t xml:space="preserve">  二、大中型水库移民后期扶持基金支出</t>
  </si>
  <si>
    <t xml:space="preserve">  三、可再生能源电价附加收入安排的支出</t>
  </si>
  <si>
    <t xml:space="preserve">  四、国有土地使用权出让收入安排的支出</t>
  </si>
  <si>
    <t xml:space="preserve">  五、国有土地收益基金安排的支出</t>
  </si>
  <si>
    <t xml:space="preserve">  六、农业土地开发资金安排的支出</t>
  </si>
  <si>
    <t xml:space="preserve">  七、城市基础设施配套费安排的支出</t>
  </si>
  <si>
    <t xml:space="preserve">  八、旅游发展基金支出</t>
  </si>
  <si>
    <t xml:space="preserve">  九 、彩票发行销售机构业务费安排的支出</t>
  </si>
  <si>
    <t xml:space="preserve">  十、彩票公益金安排的支出</t>
  </si>
  <si>
    <t xml:space="preserve">  十一、其他政府性基金及对应专项债务收入安排的支出</t>
  </si>
  <si>
    <t xml:space="preserve">  十二、债务付息支出</t>
  </si>
  <si>
    <t>国有资本经营支出合计</t>
  </si>
  <si>
    <t xml:space="preserve">  一、解决历史遗留问题及改革成本支出</t>
  </si>
  <si>
    <t>吕梁市二○二一年社会保险基金收支执行情况表</t>
  </si>
  <si>
    <t>表三</t>
  </si>
  <si>
    <t>社会保险基金收入项目</t>
  </si>
  <si>
    <t>2021年
预算数</t>
  </si>
  <si>
    <t>2021年执行为预算%</t>
  </si>
  <si>
    <t>社会保险基金支出项目</t>
  </si>
  <si>
    <t>备注</t>
  </si>
  <si>
    <t>一、机关事业单位养老保险基金</t>
  </si>
  <si>
    <t xml:space="preserve">    基本养老保险费收入</t>
  </si>
  <si>
    <t xml:space="preserve">    基本养老金支出</t>
  </si>
  <si>
    <t xml:space="preserve">    财政补贴收入</t>
  </si>
  <si>
    <t xml:space="preserve">    转移支出</t>
  </si>
  <si>
    <t xml:space="preserve">    利息收入</t>
  </si>
  <si>
    <t xml:space="preserve">    其他支出</t>
  </si>
  <si>
    <t xml:space="preserve">    转移收入</t>
  </si>
  <si>
    <t xml:space="preserve">    其他收入</t>
  </si>
  <si>
    <t>二、城乡居民基本养老保险基金</t>
  </si>
  <si>
    <t xml:space="preserve">    基础养老金支出</t>
  </si>
  <si>
    <t xml:space="preserve">    个人账户养老金支出</t>
  </si>
  <si>
    <t xml:space="preserve">    集体补助收入</t>
  </si>
  <si>
    <t xml:space="preserve">    丧葬补助金支出</t>
  </si>
  <si>
    <t xml:space="preserve">    委托投资收入</t>
  </si>
  <si>
    <t>三、职工基本医疗保险基金</t>
  </si>
  <si>
    <t xml:space="preserve">    基本医疗保险费收入</t>
  </si>
  <si>
    <t xml:space="preserve">    基本医疗保险待遇支出</t>
  </si>
  <si>
    <t>四、城乡居民基本医疗保险基金</t>
  </si>
  <si>
    <t xml:space="preserve">    大病保险支出</t>
  </si>
  <si>
    <t>五、工伤保险基金</t>
  </si>
  <si>
    <t xml:space="preserve">    工伤保险费收入</t>
  </si>
  <si>
    <t xml:space="preserve">    工伤保险待遇支出</t>
  </si>
  <si>
    <t xml:space="preserve">    劳动能力鉴定支出</t>
  </si>
  <si>
    <t xml:space="preserve">    工伤预防费用支出</t>
  </si>
  <si>
    <t xml:space="preserve">    上级补助收入</t>
  </si>
  <si>
    <t xml:space="preserve">    上解上级支出 </t>
  </si>
  <si>
    <t>六、失业保险基金</t>
  </si>
  <si>
    <t xml:space="preserve">    失业保险费收入</t>
  </si>
  <si>
    <t xml:space="preserve">    失业保险金支出</t>
  </si>
  <si>
    <t xml:space="preserve">    基本医疗保险费支出</t>
  </si>
  <si>
    <t xml:space="preserve">    丧葬补助金和抚恤金支出</t>
  </si>
  <si>
    <t xml:space="preserve">    其他费用支出</t>
  </si>
  <si>
    <t xml:space="preserve">    稳定岗位补贴支出</t>
  </si>
  <si>
    <t xml:space="preserve">    技能提升补贴支出</t>
  </si>
  <si>
    <t xml:space="preserve">    职业培训和职业介绍</t>
  </si>
  <si>
    <t xml:space="preserve">    上解上级支出</t>
  </si>
  <si>
    <t>社会保险基金预算收入合计</t>
  </si>
  <si>
    <t>社会保险基金预算支出合计</t>
  </si>
  <si>
    <t>上年滚存结余</t>
  </si>
  <si>
    <t>年末滚存结余</t>
  </si>
  <si>
    <t>吕梁市市本级二○二一年一般公共预算收入完成情况表</t>
  </si>
  <si>
    <t>表四</t>
  </si>
  <si>
    <t>其中：吕梁经开区完成数</t>
  </si>
  <si>
    <t>完成调整预算%</t>
  </si>
  <si>
    <t>为2020年决算%</t>
  </si>
  <si>
    <t>备    注</t>
  </si>
  <si>
    <t>十、耕地占用税</t>
  </si>
  <si>
    <t>十一、契税</t>
  </si>
  <si>
    <t>十二、车船税</t>
  </si>
  <si>
    <t xml:space="preserve">    非税收入</t>
  </si>
  <si>
    <t>一、专项收入</t>
  </si>
  <si>
    <t>二、行政性收费收入</t>
  </si>
  <si>
    <t>三、罚没收入</t>
  </si>
  <si>
    <t>增长的主要原因是2021年省返还扫黑除恶专项收入32300万元。</t>
  </si>
  <si>
    <t>四、国有资本经营收入</t>
  </si>
  <si>
    <t>主要是2021年国有企业上缴的资产处置一次性收入。</t>
  </si>
  <si>
    <t>五、国有资源（资产）有偿使用收入</t>
  </si>
  <si>
    <t>六、其他收入</t>
  </si>
  <si>
    <t>下降的主要原因是政府住房基金收入科目调整。</t>
  </si>
  <si>
    <t>吕梁市市本级二○二一年一般公共预算支出执行情况表</t>
  </si>
  <si>
    <t>表五</t>
  </si>
  <si>
    <t>2021年调整
预算数</t>
  </si>
  <si>
    <t>其中：吕梁经开区执行数</t>
  </si>
  <si>
    <t>执行为调
整预算%</t>
  </si>
  <si>
    <t>执行为
2020年决算%</t>
  </si>
  <si>
    <t>一般公共预算支出</t>
  </si>
  <si>
    <t xml:space="preserve">  人大事务</t>
  </si>
  <si>
    <t xml:space="preserve">    行政运行</t>
  </si>
  <si>
    <t xml:space="preserve">    一般行政管理事务</t>
  </si>
  <si>
    <t xml:space="preserve">    人大会议</t>
  </si>
  <si>
    <t xml:space="preserve">    人大立法</t>
  </si>
  <si>
    <t xml:space="preserve">    其他人大事务支出</t>
  </si>
  <si>
    <t xml:space="preserve">  政协事务</t>
  </si>
  <si>
    <t xml:space="preserve">  政府办公厅(室)及相关机构事务</t>
  </si>
  <si>
    <t xml:space="preserve">    机关服务</t>
  </si>
  <si>
    <t xml:space="preserve">    专项服务</t>
  </si>
  <si>
    <t xml:space="preserve">    专项业务活动</t>
  </si>
  <si>
    <t xml:space="preserve">    政务公开审批</t>
  </si>
  <si>
    <t xml:space="preserve">    信访事务</t>
  </si>
  <si>
    <t xml:space="preserve">    参事事务</t>
  </si>
  <si>
    <t xml:space="preserve">    事业运行</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</si>
  <si>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</si>
  <si>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</si>
  <si>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</si>
  <si>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</si>
  <si>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</si>
  <si>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</si>
  <si>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</si>
  <si>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</si>
  <si>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</si>
  <si>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</si>
  <si>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</si>
  <si>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</si>
  <si>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</si>
  <si>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</si>
  <si>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</si>
  <si>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纪检监察事务</t>
  </si>
  <si>
    <t xml:space="preserve">    派驻派出机构</t>
  </si>
  <si>
    <t xml:space="preserve">  商贸事务</t>
  </si>
  <si>
    <t xml:space="preserve">    招商引资</t>
  </si>
  <si>
    <t xml:space="preserve">    其他商贸事务支出</t>
  </si>
  <si>
    <t xml:space="preserve">  港澳台事务</t>
  </si>
  <si>
    <t xml:space="preserve">    台湾事务</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</si>
  <si>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</si>
  <si>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</si>
  <si>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</si>
  <si>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</si>
  <si>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</si>
  <si>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</si>
  <si>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</si>
  <si>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</si>
  <si>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</si>
  <si>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</si>
  <si>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统战事务</t>
  </si>
  <si>
    <t xml:space="preserve">    宗教事务</t>
  </si>
  <si>
    <t xml:space="preserve">    华侨事务</t>
  </si>
  <si>
    <t xml:space="preserve">    其他统战事务支出</t>
  </si>
  <si>
    <t xml:space="preserve">  其他共产党事务支出(款)</t>
  </si>
  <si>
    <t xml:space="preserve">    其他共产党事务支出(项)</t>
  </si>
  <si>
    <t xml:space="preserve">  网信事务</t>
  </si>
  <si>
    <t xml:space="preserve">  市场监督管理事务</t>
  </si>
  <si>
    <t xml:space="preserve">    市场主体管理</t>
  </si>
  <si>
    <t xml:space="preserve">    质量安全监管</t>
  </si>
  <si>
    <t xml:space="preserve">    食品安全监管</t>
  </si>
  <si>
    <t xml:space="preserve">    其他市场监督管理事务</t>
  </si>
  <si>
    <t>二、公共安全支出</t>
  </si>
  <si>
    <t xml:space="preserve">  武装警察部队(款)</t>
  </si>
  <si>
    <t xml:space="preserve">    其他武装警察部队支出</t>
  </si>
  <si>
    <t xml:space="preserve">  公安</t>
  </si>
  <si>
    <t xml:space="preserve">    执法办案</t>
  </si>
  <si>
    <t xml:space="preserve">    其他公安支出</t>
  </si>
  <si>
    <t xml:space="preserve">  国家安全</t>
  </si>
  <si>
    <t xml:space="preserve">    其他国家安全支出</t>
  </si>
  <si>
    <t xml:space="preserve">  检察</t>
  </si>
  <si>
    <t xml:space="preserve">  法院</t>
  </si>
  <si>
    <t xml:space="preserve">  司法</t>
  </si>
  <si>
    <t xml:space="preserve">    律师管理</t>
  </si>
  <si>
    <t xml:space="preserve">    其他司法支出</t>
  </si>
  <si>
    <t>三、教育支出</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</si>
  <si>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</si>
  <si>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</si>
  <si>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</si>
  <si>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</si>
  <si>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</si>
  <si>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</si>
  <si>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其他普通教育支出</t>
  </si>
  <si>
    <t xml:space="preserve">  职业教育</t>
  </si>
  <si>
    <t xml:space="preserve">    中等职业教育</t>
  </si>
  <si>
    <t xml:space="preserve">    技校教育</t>
  </si>
  <si>
    <t xml:space="preserve">    高等职业教育</t>
  </si>
  <si>
    <t xml:space="preserve">    其他职业教育支出</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</si>
  <si>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</si>
  <si>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</si>
  <si>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</si>
  <si>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</si>
  <si>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</si>
  <si>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</si>
  <si>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</si>
  <si>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</si>
  <si>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其他教育支出(款)</t>
  </si>
  <si>
    <t xml:space="preserve">    其他教育支出(项)</t>
  </si>
  <si>
    <t>四、科学技术支出</t>
  </si>
  <si>
    <t xml:space="preserve">  科学技术管理事务</t>
  </si>
  <si>
    <t xml:space="preserve">    其他科学技术管理事务支出</t>
  </si>
  <si>
    <t xml:space="preserve">  应用研究</t>
  </si>
  <si>
    <t xml:space="preserve">    其他应用研究支出</t>
  </si>
  <si>
    <t xml:space="preserve">  技术研究与开发</t>
  </si>
  <si>
    <t xml:space="preserve">    其他技术研究与开发支出</t>
  </si>
  <si>
    <t xml:space="preserve">  科学技术普及</t>
  </si>
  <si>
    <t xml:space="preserve">    其他科学技术普及支出</t>
  </si>
  <si>
    <t xml:space="preserve">  其他科学技术支出(款)</t>
  </si>
  <si>
    <t xml:space="preserve">    其他科学技术支出(项)</t>
  </si>
  <si>
    <t>五、文化旅游体育与传媒支出</t>
  </si>
  <si>
    <t xml:space="preserve">  文化和旅游</t>
  </si>
  <si>
    <t xml:space="preserve">    图书馆</t>
  </si>
  <si>
    <t xml:space="preserve">    艺术表演场所</t>
  </si>
  <si>
    <t xml:space="preserve">    艺术表演团体</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</si>
  <si>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</si>
  <si>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</si>
  <si>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</si>
  <si>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</si>
  <si>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</si>
  <si>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</si>
  <si>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</si>
  <si>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</si>
  <si>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</si>
  <si>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体育</t>
  </si>
  <si>
    <t xml:space="preserve">    体育训练</t>
  </si>
  <si>
    <t xml:space="preserve">    体育场馆</t>
  </si>
  <si>
    <t xml:space="preserve">    群众体育</t>
  </si>
  <si>
    <t xml:space="preserve">    其他体育支出</t>
  </si>
  <si>
    <t xml:space="preserve">  新闻出版电影</t>
  </si>
  <si>
    <t xml:space="preserve">    新闻通讯</t>
  </si>
  <si>
    <t xml:space="preserve">    出版发行</t>
  </si>
  <si>
    <t xml:space="preserve">    其他新闻出版电影支出</t>
  </si>
  <si>
    <t xml:space="preserve">  广播电视</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</si>
  <si>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</si>
  <si>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</si>
  <si>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</si>
  <si>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</si>
  <si>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</si>
  <si>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</si>
  <si>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</si>
  <si>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六、社会保障和就业支出</t>
  </si>
  <si>
    <t>下降的主要原因是上级补助减少。</t>
  </si>
  <si>
    <t xml:space="preserve">  人力资源和社会保障管理事务</t>
  </si>
  <si>
    <t xml:space="preserve">    劳动保障监察</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</si>
  <si>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</si>
  <si>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</si>
  <si>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</si>
  <si>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</si>
  <si>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</si>
  <si>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基层政权建设和社区治理</t>
  </si>
  <si>
    <t xml:space="preserve">  行政事业单位养老支出</t>
  </si>
  <si>
    <t xml:space="preserve">    行政单位离退休</t>
  </si>
  <si>
    <t xml:space="preserve">    事业单位离退休</t>
  </si>
  <si>
    <t xml:space="preserve">    机关事业单位基本养老保险缴费支出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</si>
  <si>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</si>
  <si>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</si>
  <si>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</si>
  <si>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</si>
  <si>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社会保险补贴</t>
  </si>
  <si>
    <t xml:space="preserve">    公益性岗位补贴</t>
  </si>
  <si>
    <t xml:space="preserve">    就业见习补贴</t>
  </si>
  <si>
    <t xml:space="preserve">    促进创业补贴</t>
  </si>
  <si>
    <t xml:space="preserve">    其他就业补助支出</t>
  </si>
  <si>
    <t xml:space="preserve">  抚恤</t>
  </si>
  <si>
    <t xml:space="preserve">    死亡抚恤</t>
  </si>
  <si>
    <t xml:space="preserve">    伤残抚恤</t>
  </si>
  <si>
    <t xml:space="preserve">    优抚事业单位支出</t>
  </si>
  <si>
    <t xml:space="preserve">    其他优抚支出</t>
  </si>
  <si>
    <t xml:space="preserve">  退役安置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</si>
  <si>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</si>
  <si>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</si>
  <si>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</si>
  <si>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</si>
  <si>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</si>
  <si>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</si>
  <si>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</si>
  <si>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社会福利事业单位</t>
  </si>
  <si>
    <t xml:space="preserve">  残疾人事业</t>
  </si>
  <si>
    <t xml:space="preserve">    残疾人康复</t>
  </si>
  <si>
    <t xml:space="preserve">    残疾人就业和扶贫</t>
  </si>
  <si>
    <t xml:space="preserve">    其他残疾人事业支出</t>
  </si>
  <si>
    <t xml:space="preserve">  红十字事业</t>
  </si>
  <si>
    <t xml:space="preserve">  临时救助</t>
  </si>
  <si>
    <t xml:space="preserve">    流浪乞讨人员救助支出</t>
  </si>
  <si>
    <t xml:space="preserve">  退役军人管理事务</t>
  </si>
  <si>
    <t xml:space="preserve">    拥军优属</t>
  </si>
  <si>
    <t xml:space="preserve">  其他社会保障和就业支出(款)</t>
  </si>
  <si>
    <t xml:space="preserve">    其他社会保障和就业支出(项)</t>
  </si>
  <si>
    <t>七、卫生健康支出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</si>
  <si>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</si>
  <si>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</si>
  <si>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</si>
  <si>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</si>
  <si>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</si>
  <si>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职业病防治医院</t>
  </si>
  <si>
    <t xml:space="preserve">    精神病医院</t>
  </si>
  <si>
    <t xml:space="preserve">    其他专科医院</t>
  </si>
  <si>
    <t xml:space="preserve">    其他公立医院支出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</si>
  <si>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</si>
  <si>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</si>
  <si>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</si>
  <si>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</si>
  <si>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</si>
  <si>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</si>
  <si>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</si>
  <si>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重大公共卫生服务</t>
  </si>
  <si>
    <t xml:space="preserve">  中医药</t>
  </si>
  <si>
    <t xml:space="preserve">    中医(民族医)药专项</t>
  </si>
  <si>
    <t xml:space="preserve">  计划生育事务</t>
  </si>
  <si>
    <t xml:space="preserve">    其他计划生育事务支出</t>
  </si>
  <si>
    <t xml:space="preserve">  财政对基本医疗保险基金的补助</t>
  </si>
  <si>
    <t xml:space="preserve">    财政对城乡居民基本医疗保险基金的补助</t>
  </si>
  <si>
    <t xml:space="preserve">  医疗救助</t>
  </si>
  <si>
    <t xml:space="preserve">    疾病应急救助</t>
  </si>
  <si>
    <t xml:space="preserve">  医疗保障管理事务</t>
  </si>
  <si>
    <t xml:space="preserve">  其他卫生健康支出(款)</t>
  </si>
  <si>
    <t xml:space="preserve">    其他卫生健康支出(项)</t>
  </si>
  <si>
    <t>八、节能环保支出</t>
  </si>
  <si>
    <t xml:space="preserve">  环境保护管理事务</t>
  </si>
  <si>
    <t xml:space="preserve">  环境监测与监察</t>
  </si>
  <si>
    <t xml:space="preserve">    其他环境监测与监察支出</t>
  </si>
  <si>
    <t xml:space="preserve">  污染防治</t>
  </si>
  <si>
    <t xml:space="preserve">    大气</t>
  </si>
  <si>
    <t xml:space="preserve">    水体</t>
  </si>
  <si>
    <t xml:space="preserve">    其他污染防治支出</t>
  </si>
  <si>
    <t xml:space="preserve">  自然生态保护</t>
  </si>
  <si>
    <t xml:space="preserve">    生物及物种资源保护</t>
  </si>
  <si>
    <t xml:space="preserve">  能源节约利用(款)</t>
  </si>
  <si>
    <t xml:space="preserve">    能源节约利用(项)</t>
  </si>
  <si>
    <t xml:space="preserve">  能源管理事务</t>
  </si>
  <si>
    <t xml:space="preserve">    其他能源管理事务支出</t>
  </si>
  <si>
    <t xml:space="preserve">  其他节能环保支出(款)</t>
  </si>
  <si>
    <t xml:space="preserve">    其他节能环保支出(项)</t>
  </si>
  <si>
    <t>九、城乡社区支出</t>
  </si>
  <si>
    <t xml:space="preserve">  城乡社区管理事务</t>
  </si>
  <si>
    <t xml:space="preserve">    城管执法</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</si>
  <si>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</si>
  <si>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</si>
  <si>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</si>
  <si>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</si>
  <si>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</si>
  <si>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</si>
  <si>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</si>
  <si>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</si>
  <si>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</si>
  <si>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</si>
  <si>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</si>
  <si>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</si>
  <si>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</si>
  <si>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十、农林水支出</t>
  </si>
  <si>
    <t xml:space="preserve">  农业农村</t>
  </si>
  <si>
    <t xml:space="preserve">    病虫害控制</t>
  </si>
  <si>
    <t xml:space="preserve">    农业生产发展</t>
  </si>
  <si>
    <t xml:space="preserve">    农村合作经济</t>
  </si>
  <si>
    <t xml:space="preserve">    农业资源保护修复与利用</t>
  </si>
  <si>
    <t xml:space="preserve">    农田建设</t>
  </si>
  <si>
    <t xml:space="preserve">    其他农业农村支出</t>
  </si>
  <si>
    <t xml:space="preserve">  林业和草原</t>
  </si>
  <si>
    <t xml:space="preserve">    动植物保护</t>
  </si>
  <si>
    <t xml:space="preserve">    林业草原防灾减灾</t>
  </si>
  <si>
    <t xml:space="preserve">    其他林业和草原支出</t>
  </si>
  <si>
    <t xml:space="preserve">  水利</t>
  </si>
  <si>
    <t xml:space="preserve">    水利工程建设</t>
  </si>
  <si>
    <t xml:space="preserve">    水利工程运行与维护</t>
  </si>
  <si>
    <t xml:space="preserve">    水利执法监督</t>
  </si>
  <si>
    <t xml:space="preserve">    水资源节约管理与保护</t>
  </si>
  <si>
    <t xml:space="preserve">    防汛</t>
  </si>
  <si>
    <t xml:space="preserve">    水利技术推广</t>
  </si>
  <si>
    <t xml:space="preserve">    江河湖库水系综合整治</t>
  </si>
  <si>
    <t xml:space="preserve">    其他水利支出</t>
  </si>
  <si>
    <t xml:space="preserve">  扶贫</t>
  </si>
  <si>
    <t xml:space="preserve">    农村基础设施建设</t>
  </si>
  <si>
    <t xml:space="preserve">    其他扶贫支出</t>
  </si>
  <si>
    <t xml:space="preserve">  普惠金融发展支出</t>
  </si>
  <si>
    <t xml:space="preserve">    创业担保贷款贴息</t>
  </si>
  <si>
    <t xml:space="preserve">  其他农林水支出</t>
  </si>
  <si>
    <t xml:space="preserve">    其他农林水支出</t>
  </si>
  <si>
    <t>十一、交通运输支出</t>
  </si>
  <si>
    <t xml:space="preserve">  公路水路运输</t>
  </si>
  <si>
    <t xml:space="preserve">    公路建设</t>
  </si>
  <si>
    <t xml:space="preserve">    公路和运输安全</t>
  </si>
  <si>
    <t xml:space="preserve">    公路运输管理</t>
  </si>
  <si>
    <t xml:space="preserve">    其他公路水路运输支出</t>
  </si>
  <si>
    <t xml:space="preserve">  铁路运输</t>
  </si>
  <si>
    <t xml:space="preserve">    其他铁路运输支出</t>
  </si>
  <si>
    <t xml:space="preserve">  民用航空运输</t>
  </si>
  <si>
    <t xml:space="preserve">    其他民用航空运输支出</t>
  </si>
  <si>
    <t xml:space="preserve">  邮政业支出</t>
  </si>
  <si>
    <t xml:space="preserve">    其他邮政业支出</t>
  </si>
  <si>
    <t xml:space="preserve">  车辆购置税支出</t>
  </si>
  <si>
    <t xml:space="preserve">    车辆购置税用于公路等基础设施建设支出</t>
  </si>
  <si>
    <t xml:space="preserve">    车辆购置税其他支出</t>
  </si>
  <si>
    <t xml:space="preserve">  其他交通运输支出(款)</t>
  </si>
  <si>
    <t xml:space="preserve">    公共交通运营补助</t>
  </si>
  <si>
    <t xml:space="preserve">    其他交通运输支出(项)</t>
  </si>
  <si>
    <t>十二、资源勘探工业信息等支出</t>
  </si>
  <si>
    <t xml:space="preserve">  资源勘探开发</t>
  </si>
  <si>
    <t xml:space="preserve">    其他资源勘探业支出</t>
  </si>
  <si>
    <t xml:space="preserve">  制造业</t>
  </si>
  <si>
    <t xml:space="preserve">  工业和信息产业监管</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</si>
  <si>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</si>
  <si>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</si>
  <si>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</si>
  <si>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</si>
  <si>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</si>
  <si>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其他资源勘探工业信息等支出(款)</t>
  </si>
  <si>
    <t xml:space="preserve">    其他资源勘探工业信息等支出(项)</t>
  </si>
  <si>
    <t>十三、商业服务业等支出</t>
  </si>
  <si>
    <t xml:space="preserve">  商业流通事务</t>
  </si>
  <si>
    <t xml:space="preserve">    其他商业流通事务支出</t>
  </si>
  <si>
    <t xml:space="preserve">  其他商业服务业等支出(款)</t>
  </si>
  <si>
    <t xml:space="preserve">    服务业基础设施建设</t>
  </si>
  <si>
    <t xml:space="preserve">    其他商业服务业等支出(项)</t>
  </si>
  <si>
    <t>十四、金融支出</t>
  </si>
  <si>
    <t xml:space="preserve">  金融部门行政支出</t>
  </si>
  <si>
    <t xml:space="preserve">  其他金融支出(款)</t>
  </si>
  <si>
    <t xml:space="preserve">    其他金融支出(项)</t>
  </si>
  <si>
    <t>十五、自然资源海洋气象等支出</t>
  </si>
  <si>
    <t xml:space="preserve">  自然资源事务</t>
  </si>
  <si>
    <t xml:space="preserve">    自然资源规划及管理</t>
  </si>
  <si>
    <t xml:space="preserve">    自然资源利用与保护</t>
  </si>
  <si>
    <t xml:space="preserve">    自然资源行业业务管理</t>
  </si>
  <si>
    <t xml:space="preserve">    自然资源调查与确权登记</t>
  </si>
  <si>
    <t xml:space="preserve">    土地资源储备支出</t>
  </si>
  <si>
    <t>　　地质勘查与矿产资源管理</t>
  </si>
  <si>
    <t xml:space="preserve">    基础测绘与地理信息监管</t>
  </si>
  <si>
    <t xml:space="preserve">    其他自然资源事务支出</t>
  </si>
  <si>
    <t xml:space="preserve">  气象事务</t>
  </si>
  <si>
    <t xml:space="preserve">    气象事业机构</t>
  </si>
  <si>
    <t xml:space="preserve">    气象服务</t>
  </si>
  <si>
    <t xml:space="preserve">    其他气象事务支出</t>
  </si>
  <si>
    <t>十六、住房保障支出</t>
  </si>
  <si>
    <t xml:space="preserve">  保障性安居工程支出</t>
  </si>
  <si>
    <t xml:space="preserve">    棚户区改造</t>
  </si>
  <si>
    <t xml:space="preserve">    公共租赁住房</t>
  </si>
  <si>
    <t xml:space="preserve">    老旧小区改造</t>
  </si>
  <si>
    <t xml:space="preserve">  住房改革支出</t>
  </si>
  <si>
    <t xml:space="preserve">    住房公积金</t>
  </si>
  <si>
    <t xml:space="preserve">  城乡社区住宅</t>
  </si>
  <si>
    <t xml:space="preserve">    公有住房建设和维修改造支出</t>
  </si>
  <si>
    <t>十七、粮油物资储备支出</t>
  </si>
  <si>
    <t xml:space="preserve">  粮油物资事务</t>
  </si>
  <si>
    <t xml:space="preserve">    粮食风险基金</t>
  </si>
  <si>
    <t xml:space="preserve">    物资保管保养</t>
  </si>
  <si>
    <t xml:space="preserve">    其他粮油物资事务支出</t>
  </si>
  <si>
    <t>十八、灾害防治及应急管理支出</t>
  </si>
  <si>
    <t xml:space="preserve">  应急管理事务</t>
  </si>
  <si>
    <t xml:space="preserve">    安全监管</t>
  </si>
  <si>
    <t xml:space="preserve">    应急救援</t>
  </si>
  <si>
    <t xml:space="preserve">    其他应急管理支出</t>
  </si>
  <si>
    <t xml:space="preserve">  消防事务</t>
  </si>
  <si>
    <t xml:space="preserve">    消防应急救援</t>
  </si>
  <si>
    <t xml:space="preserve">  煤矿安全</t>
  </si>
  <si>
    <t xml:space="preserve">    煤矿应急救援事务</t>
  </si>
  <si>
    <t xml:space="preserve">  地震事务</t>
  </si>
  <si>
    <t xml:space="preserve">    地震灾害预防</t>
  </si>
  <si>
    <t xml:space="preserve">    其他地震事务支出</t>
  </si>
  <si>
    <t xml:space="preserve">  自然灾害防治</t>
  </si>
  <si>
    <t xml:space="preserve">    地质灾害防治</t>
  </si>
  <si>
    <t xml:space="preserve">  自然灾害救灾及恢复重建支出</t>
  </si>
  <si>
    <t xml:space="preserve">    自然灾害救灾补助</t>
  </si>
  <si>
    <t xml:space="preserve">  其他灾害防治及应急管理支出(款)</t>
  </si>
  <si>
    <t xml:space="preserve">    其他灾害防治及应急管理支出(项)</t>
  </si>
  <si>
    <t>十九、其他支出(类)</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</si>
  <si>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</si>
  <si>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</si>
  <si>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</si>
  <si>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</si>
  <si>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</si>
  <si>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二十一、债务发行费用支出</t>
  </si>
  <si>
    <t xml:space="preserve">  地方政府一般债务发行费用支出</t>
  </si>
  <si>
    <t>吕梁市市本级二○二一年政府性基金收入完成情况表</t>
  </si>
  <si>
    <t>表六</t>
  </si>
  <si>
    <t>完成为调整预算%</t>
  </si>
  <si>
    <t>完成为2020年决算%</t>
  </si>
  <si>
    <t xml:space="preserve">  政府性基金预算收入合计</t>
  </si>
  <si>
    <t>吕梁市市本级二○二一年政府性基金支出执行情况表</t>
  </si>
  <si>
    <t>表七</t>
  </si>
  <si>
    <t xml:space="preserve">  政府性基金预算支出合计</t>
  </si>
  <si>
    <t>一、城乡社区支出</t>
  </si>
  <si>
    <t xml:space="preserve">  国有土地使用权出让收入安排的支出</t>
  </si>
  <si>
    <t xml:space="preserve">    征地和拆迁补偿支出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</si>
  <si>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</si>
  <si>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</si>
  <si>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</si>
  <si>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</si>
  <si>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</si>
  <si>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</si>
  <si>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</si>
  <si>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其他城市基础设施配套费安排的支出</t>
  </si>
  <si>
    <t xml:space="preserve">  污水处理费安排的支出</t>
  </si>
  <si>
    <t xml:space="preserve">    污水处理设施建设和运营</t>
  </si>
  <si>
    <t>二、交通运输支出</t>
  </si>
  <si>
    <t xml:space="preserve">  民航发展基金支出</t>
  </si>
  <si>
    <t xml:space="preserve">    民航机场建设</t>
  </si>
  <si>
    <t xml:space="preserve">    航线和机场补贴</t>
  </si>
  <si>
    <t>三、其他支出</t>
  </si>
  <si>
    <t xml:space="preserve">  彩票发行销售机构业务费安排的支出</t>
  </si>
  <si>
    <t xml:space="preserve">    福利彩票销售机构的业务费支出</t>
  </si>
  <si>
    <t xml:space="preserve">  彩票公益金安排的支出</t>
  </si>
  <si>
    <t xml:space="preserve">    用于社会福利的彩票公益金支出</t>
  </si>
  <si>
    <t xml:space="preserve">    用于教育事业的彩票公益金支出</t>
  </si>
  <si>
    <t xml:space="preserve">    用于体育事业的彩票公益金支出</t>
  </si>
  <si>
    <t xml:space="preserve">    用于红十字事业的彩票公益金支出</t>
  </si>
  <si>
    <t xml:space="preserve">    用于残疾人事业的彩票公益金支出</t>
  </si>
  <si>
    <t xml:space="preserve">  其他政府性基金及对应专项债务收入安排的支出</t>
  </si>
  <si>
    <t>四、债务付息支出</t>
  </si>
  <si>
    <t>五、债务发行费用支出</t>
  </si>
  <si>
    <t>吕梁市市本级二○二一年国有资本经营预算收支执行情况表</t>
  </si>
  <si>
    <t>表八</t>
  </si>
  <si>
    <t>项目</t>
  </si>
  <si>
    <t>2021年执行数</t>
  </si>
  <si>
    <t>执行为预算%</t>
  </si>
  <si>
    <t>执行为2020年决算%</t>
  </si>
  <si>
    <t>收入合计</t>
  </si>
  <si>
    <t>一、利润收入</t>
  </si>
  <si>
    <t>二、股利、股息收入</t>
  </si>
  <si>
    <t>三、产权转让收入</t>
  </si>
  <si>
    <t>四、清算收入</t>
  </si>
  <si>
    <t>五、其他国有资本经营预算收入</t>
  </si>
  <si>
    <t>六、转移性收入</t>
  </si>
  <si>
    <t>支出合计</t>
  </si>
  <si>
    <t>一、社会保障和就业</t>
  </si>
  <si>
    <t>二、国有资本经营预算支出</t>
  </si>
  <si>
    <t>吕梁市市本级二○二一年社会保险基金收支执行情况表</t>
  </si>
  <si>
    <t>表九</t>
  </si>
  <si>
    <t>2021年预算为执行%</t>
  </si>
  <si>
    <t>2021年预算数</t>
  </si>
  <si>
    <t>二、职工基本医疗保险基金</t>
  </si>
  <si>
    <t>三、城乡居民基本医疗保险基金</t>
  </si>
  <si>
    <t>四、工伤保险基金</t>
  </si>
  <si>
    <t xml:space="preserve">    上级补助收入收入</t>
  </si>
  <si>
    <t>五、失业保险基金</t>
  </si>
  <si>
    <t>吕梁市二○二二年财政预算收入表（草案）</t>
  </si>
  <si>
    <t>表十</t>
  </si>
  <si>
    <t>2022年预算数</t>
  </si>
  <si>
    <t>为2021年完成数%</t>
  </si>
  <si>
    <t>备        注</t>
  </si>
  <si>
    <t>一、税收收入</t>
  </si>
  <si>
    <t xml:space="preserve">   1、增值税</t>
  </si>
  <si>
    <t xml:space="preserve">   2、企业所得税</t>
  </si>
  <si>
    <t xml:space="preserve">   3、个人所得税</t>
  </si>
  <si>
    <t xml:space="preserve">   4、资源税</t>
  </si>
  <si>
    <t xml:space="preserve">   5、城市维护建设税</t>
  </si>
  <si>
    <t xml:space="preserve">   6、房产税</t>
  </si>
  <si>
    <t xml:space="preserve">   7、印花税</t>
  </si>
  <si>
    <t xml:space="preserve">   8、城镇土地使用税</t>
  </si>
  <si>
    <t xml:space="preserve">   9、土地增值税</t>
  </si>
  <si>
    <t xml:space="preserve">   10、车船税</t>
  </si>
  <si>
    <t xml:space="preserve">   11、耕地占用税</t>
  </si>
  <si>
    <t xml:space="preserve">   12、契税</t>
  </si>
  <si>
    <t xml:space="preserve">   13、环境保护税</t>
  </si>
  <si>
    <t xml:space="preserve">   14、其他税收收入</t>
  </si>
  <si>
    <t>二、非税收入</t>
  </si>
  <si>
    <t xml:space="preserve">   1、专项收入</t>
  </si>
  <si>
    <t xml:space="preserve">   2、行政事业性收费收入</t>
  </si>
  <si>
    <t xml:space="preserve">   3、罚没收入</t>
  </si>
  <si>
    <t xml:space="preserve">   4、国有资本经营收入</t>
  </si>
  <si>
    <t xml:space="preserve">   5、国有资源（资产）有偿使用收入</t>
  </si>
  <si>
    <t xml:space="preserve">      其中：两权价款收入</t>
  </si>
  <si>
    <t xml:space="preserve">   6、其他收入</t>
  </si>
  <si>
    <t>三、转移性收入</t>
  </si>
  <si>
    <t xml:space="preserve">   1、返还性收入</t>
  </si>
  <si>
    <t xml:space="preserve">       增值税和消费税税收返还收入</t>
  </si>
  <si>
    <t xml:space="preserve">       所得税基数返还收入</t>
  </si>
  <si>
    <t xml:space="preserve">       成品油价格和税费改革税收返还收入</t>
  </si>
  <si>
    <t xml:space="preserve">   2、一般性转移支付收入</t>
  </si>
  <si>
    <t xml:space="preserve">   3、专项转移支付收入</t>
  </si>
  <si>
    <t xml:space="preserve">   4、债券转贷收入</t>
  </si>
  <si>
    <t xml:space="preserve">   5、上年结余收入</t>
  </si>
  <si>
    <t xml:space="preserve">   6、调入资金</t>
  </si>
  <si>
    <t xml:space="preserve">   7、调入预算调节基金</t>
  </si>
  <si>
    <t>一般公共预算收入总计</t>
  </si>
  <si>
    <t>一、国有土地使用权出让收入</t>
  </si>
  <si>
    <t>转移性收入</t>
  </si>
  <si>
    <t xml:space="preserve">    政府性基金补助收入</t>
  </si>
  <si>
    <t xml:space="preserve">    债券转贷收入</t>
  </si>
  <si>
    <t xml:space="preserve">  政府性基金预算收入总计</t>
  </si>
  <si>
    <t>吕梁市二○二二年财政预算支出表（草案）</t>
  </si>
  <si>
    <t>表十一</t>
  </si>
  <si>
    <t>其中：当年地方财力安排数</t>
  </si>
  <si>
    <t>2022年
预算数</t>
  </si>
  <si>
    <t>为2021年
预算数%</t>
  </si>
  <si>
    <t>十三、资源勘探工业信息等支出</t>
  </si>
  <si>
    <t xml:space="preserve"> </t>
  </si>
  <si>
    <t>二十、预备费</t>
  </si>
  <si>
    <t>二十一、债务付息支出</t>
  </si>
  <si>
    <t>二十二、其他支出</t>
  </si>
  <si>
    <t>上解上级支出</t>
  </si>
  <si>
    <t>地方政府性债券还本支出</t>
  </si>
  <si>
    <t>一般公共预算支出总计</t>
  </si>
  <si>
    <t xml:space="preserve">    国家电影事业发展专项资金安排的支出</t>
  </si>
  <si>
    <t xml:space="preserve">    大中型水库移民后期扶持基金支出</t>
  </si>
  <si>
    <t xml:space="preserve">    大中型水库库区基金安排的支出</t>
  </si>
  <si>
    <t xml:space="preserve">    节能环保支出</t>
  </si>
  <si>
    <t>2021年上级下达可再生能源电价附加补助资金18000万元。</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</si>
  <si>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</si>
  <si>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</si>
  <si>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</si>
  <si>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</si>
  <si>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</si>
  <si>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民航发展基金支出</t>
  </si>
  <si>
    <t xml:space="preserve">    其他政府性基金安排的支出</t>
  </si>
  <si>
    <t xml:space="preserve">    彩票发行机构业务费安排的支出</t>
  </si>
  <si>
    <t xml:space="preserve">    彩票公益金安排的支出</t>
  </si>
  <si>
    <t xml:space="preserve">  政府性基金支出预算合计</t>
  </si>
  <si>
    <t>吕梁市二○二二年社会保险基金预算收支表（草案）</t>
  </si>
  <si>
    <t>表十二</t>
  </si>
  <si>
    <t>2022年预算为2021年执行%</t>
  </si>
  <si>
    <t>年末预计滚存结余</t>
  </si>
  <si>
    <t>吕梁市二○二二年国有资本经营预算收支表（草案）</t>
  </si>
  <si>
    <t>表十三</t>
  </si>
  <si>
    <r>
      <t>项</t>
    </r>
    <r>
      <rPr>
        <sz val="12"/>
        <rFont val="黑体"/>
        <family val="3"/>
      </rPr>
      <t xml:space="preserve">        </t>
    </r>
    <r>
      <rPr>
        <sz val="12"/>
        <rFont val="黑体"/>
        <family val="3"/>
      </rPr>
      <t>目</t>
    </r>
  </si>
  <si>
    <t>收入</t>
  </si>
  <si>
    <t>支出</t>
  </si>
  <si>
    <t>一、解决历史遗留问题及改革成本支出</t>
  </si>
  <si>
    <t>二、国有企业资本金注入</t>
  </si>
  <si>
    <t>三、国有企业政策性补贴</t>
  </si>
  <si>
    <t>四、金融国有资本经营预算支出</t>
  </si>
  <si>
    <t>五、其他国有资本经营预算支出</t>
  </si>
  <si>
    <t>收 入 合 计</t>
  </si>
  <si>
    <t>支 出 合 计</t>
  </si>
  <si>
    <t>国有资本经营预算转移支付收入</t>
  </si>
  <si>
    <t>国有资本经营预算转移支付支出</t>
  </si>
  <si>
    <t>国有资本经营预算调出资金</t>
  </si>
  <si>
    <t>结转下年</t>
  </si>
  <si>
    <t>收 入 总 计</t>
  </si>
  <si>
    <t>支 出 总 计</t>
  </si>
  <si>
    <t>吕梁市市本级二○二二年一般公共预算收入总表（草案）</t>
  </si>
  <si>
    <t>表十四</t>
  </si>
  <si>
    <t>收  入</t>
  </si>
  <si>
    <t>其中：经济技术开发区预算数</t>
  </si>
  <si>
    <t>一、一般公共预算收入</t>
  </si>
  <si>
    <t>二、转移性收入</t>
  </si>
  <si>
    <t xml:space="preserve"> 1、返还性收入</t>
  </si>
  <si>
    <t xml:space="preserve">  所得税基数返还收入</t>
  </si>
  <si>
    <t xml:space="preserve">  成品油税费改革税收返还收入</t>
  </si>
  <si>
    <t xml:space="preserve">  增值税税收返还收入</t>
  </si>
  <si>
    <t xml:space="preserve">  消费税税收返还</t>
  </si>
  <si>
    <t xml:space="preserve">  增值税“五五分享”税收返还收入</t>
  </si>
  <si>
    <t xml:space="preserve"> 2、一般性转移支付收入</t>
  </si>
  <si>
    <t xml:space="preserve">  体制补助</t>
  </si>
  <si>
    <t xml:space="preserve">  均衡性转移支付收入</t>
  </si>
  <si>
    <t xml:space="preserve">  县级基本财力保障机制奖补资金收入</t>
  </si>
  <si>
    <t xml:space="preserve">  结算补助收入</t>
  </si>
  <si>
    <t xml:space="preserve">  资源枯竭型城市转移支付补助收入</t>
  </si>
  <si>
    <t xml:space="preserve">  企事业单位划转补助收入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</si>
  <si>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</si>
  <si>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</si>
  <si>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</si>
  <si>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</si>
  <si>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</si>
  <si>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</si>
  <si>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产粮（油）达县奖励资金收入</t>
  </si>
  <si>
    <t xml:space="preserve">  重点生态功能区转移支付收入</t>
  </si>
  <si>
    <t xml:space="preserve">  固定数额补助收入</t>
  </si>
  <si>
    <t xml:space="preserve">  革命老区转移支付收入</t>
  </si>
  <si>
    <t xml:space="preserve">  贫困地区转移支付收入</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</si>
  <si>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</si>
  <si>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</si>
  <si>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</si>
  <si>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</si>
  <si>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</si>
  <si>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卫生健康共同财政事权转移支付支出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</si>
  <si>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</si>
  <si>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</si>
  <si>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</si>
  <si>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住房保障共同财政事权转移支付支出</t>
  </si>
  <si>
    <t xml:space="preserve">  其他共同财政事权转移支付支出</t>
  </si>
  <si>
    <t xml:space="preserve"> 3、专项转移支付收入</t>
  </si>
  <si>
    <t xml:space="preserve"> 4、上解收入</t>
  </si>
  <si>
    <t xml:space="preserve">  体制上解收入</t>
  </si>
  <si>
    <t xml:space="preserve">  专项上解收入</t>
  </si>
  <si>
    <t xml:space="preserve"> 5、调入资金</t>
  </si>
  <si>
    <t xml:space="preserve">  调入预算稳定调节基金</t>
  </si>
  <si>
    <t xml:space="preserve">  调入其他专户资金</t>
  </si>
  <si>
    <t xml:space="preserve">  调入其他资金</t>
  </si>
  <si>
    <t xml:space="preserve">  从国有资本经营预算调入一般公共预算</t>
  </si>
  <si>
    <t xml:space="preserve"> 6、上年结转</t>
  </si>
  <si>
    <t xml:space="preserve"> 7、债务转贷收入</t>
  </si>
  <si>
    <t>吕梁市市本级二○二二年一般公共预算收入表（草案）</t>
  </si>
  <si>
    <t>表十五</t>
  </si>
  <si>
    <t>其中：经济技术开发区完成数</t>
  </si>
  <si>
    <t xml:space="preserve">    1、增值税</t>
  </si>
  <si>
    <t xml:space="preserve">    2、企业所得税</t>
  </si>
  <si>
    <t xml:space="preserve">    3、个人所得税</t>
  </si>
  <si>
    <t>　　4、资源税</t>
  </si>
  <si>
    <t xml:space="preserve">    5、城市维护税</t>
  </si>
  <si>
    <t xml:space="preserve">    6、环境保护税</t>
  </si>
  <si>
    <t xml:space="preserve">    7、房产税</t>
  </si>
  <si>
    <t xml:space="preserve">    8、印花税</t>
  </si>
  <si>
    <t xml:space="preserve">    9、城镇土地使用税</t>
  </si>
  <si>
    <t xml:space="preserve">    10、土地增值税</t>
  </si>
  <si>
    <t xml:space="preserve">    11、耕地占用税(款)</t>
  </si>
  <si>
    <t xml:space="preserve">    12、契税(款)</t>
  </si>
  <si>
    <t xml:space="preserve">    1、专项收入</t>
  </si>
  <si>
    <t xml:space="preserve">      广告收入</t>
  </si>
  <si>
    <t xml:space="preserve">      其他专项收入</t>
  </si>
  <si>
    <t xml:space="preserve">    2、行政事业性收费收入</t>
  </si>
  <si>
    <t xml:space="preserve">    3、罚没收入</t>
  </si>
  <si>
    <t>上年包括省返还扫黑除恶专项收入3.23亿元，专项用于离柳集团柳林公司资本注入。</t>
  </si>
  <si>
    <t xml:space="preserve">    4、国有资本经营收入</t>
  </si>
  <si>
    <t xml:space="preserve">    5、国有资源（资产）有偿使用收入</t>
  </si>
  <si>
    <t xml:space="preserve">    6、其他收入</t>
  </si>
  <si>
    <t>吕梁市市本级二○二二年一般公共预算支出总表（草案）</t>
  </si>
  <si>
    <t>表十六</t>
  </si>
  <si>
    <t>一、市本级一般公共预算支出</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</si>
  <si>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</si>
  <si>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</si>
  <si>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</si>
  <si>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</si>
  <si>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</si>
  <si>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</si>
  <si>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</si>
  <si>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</si>
  <si>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</si>
  <si>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</si>
  <si>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</si>
  <si>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</si>
  <si>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</si>
  <si>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</si>
  <si>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</si>
  <si>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</si>
  <si>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</si>
  <si>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</si>
  <si>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</si>
  <si>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</si>
  <si>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债务付息支出</t>
  </si>
  <si>
    <t xml:space="preserve">  债务发行费用支出</t>
  </si>
  <si>
    <t xml:space="preserve">  其他支出</t>
  </si>
  <si>
    <t>二、转移性支出</t>
  </si>
  <si>
    <t xml:space="preserve"> 1、返还性支出</t>
  </si>
  <si>
    <t xml:space="preserve">  所得税基数返还支出</t>
  </si>
  <si>
    <t xml:space="preserve">  成品油税费改革税收返还支出</t>
  </si>
  <si>
    <t xml:space="preserve">  增值税税收返还支出</t>
  </si>
  <si>
    <t xml:space="preserve">  增值税“五五分享”税收返还支出</t>
  </si>
  <si>
    <t xml:space="preserve"> 2、一般性转移支付</t>
  </si>
  <si>
    <t xml:space="preserve">  均衡性转移支付支出</t>
  </si>
  <si>
    <t xml:space="preserve">  县级基本财力保障机制奖补资金支出</t>
  </si>
  <si>
    <t xml:space="preserve">  结算补助支出</t>
  </si>
  <si>
    <t xml:space="preserve">  资源枯竭型城市转移支付补助支出</t>
  </si>
  <si>
    <t xml:space="preserve">  企事业单位划转补助支出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</si>
  <si>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</si>
  <si>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</si>
  <si>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</si>
  <si>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</si>
  <si>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</si>
  <si>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</si>
  <si>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产粮（油）达县奖励资金支出</t>
  </si>
  <si>
    <t xml:space="preserve">  重点生态功能区转移支付支出</t>
  </si>
  <si>
    <t xml:space="preserve">  固定数额补助支出</t>
  </si>
  <si>
    <t xml:space="preserve">  革命老区转移支付支出</t>
  </si>
  <si>
    <t xml:space="preserve">  贫困地区转移支付支出</t>
  </si>
  <si>
    <t>资助建档立卡贫困户参加城乡居民养老保险个人缴费944万元。</t>
  </si>
  <si>
    <t xml:space="preserve">  一般公共服务共同财政事权转移支付支出</t>
  </si>
  <si>
    <t>村级组织运转市级配套经费3441万元，村级组织服务群众专项奖补经费500万元，乡镇街道运转市级配套经费1350万元，选派干部到村任职工作经费600万元，选调生到村任职工作补助经费33万元，社区服务群众专项经费587万元，吕梁经开区建设专项补助7000万元。</t>
  </si>
  <si>
    <t>已摘帽国家级贫困县农村在园幼儿营养餐改善计划404万元，已摘帽贫困县普通高中原建档立卡贫困家庭学生生活费补助327万元，中职原建档立卡贫困家庭生活费补助高职吕梁籍原建档立卡贫困家庭生活费补助172万元，学前教育幼儿资助资金262万元，城乡义务教育转移支付1754万元。</t>
  </si>
  <si>
    <t>航天科技城项目3000万元。</t>
  </si>
  <si>
    <t>社区居民委员会建设765万元，困难群众生活救助1000万元，农村老年人日间照料中心840万元，幸福小院408万元，困难残疾人生活补贴和重度残疾人护理补贴649万元，新中国成立前参加工作退休老工人津贴9万元，城乡居民社会养老保险市级补助资金（入口）1162万元，市级出口补助3573万元，优抚对象生活补助市级配套519万元，自主就业退役士兵一次性经济补助107万元，残疾人康复救助200万元，农村基层党组织助残扶贫助残帮扶项目78万元，残疾人意外伤害及疾病身故保险575万元，新城被征地老年人生活补贴1946万元。</t>
  </si>
  <si>
    <t>驻村医生岗位津贴922万元，驻村医生个人要素补助金293万元，村卫生室实施基本药物制度145万元，村卫生室运行补助108万元，基本公共卫生项目1398万元，落实计划生育项目960万元，城乡医疗救助473万元，优抚对象医疗补助市级配套经费31万元。</t>
  </si>
  <si>
    <t>大中型水库移民后期扶持配套专项资金79万元，巩固脱贫攻坚成果专项资金9375万元，乡村振兴示范村专项扶持资金2800万元，驻村帮扶专项工作经费770万元，行政村“两委主干”补助资金1640万元，农民专业合作社扶持奖补资金136万元，支持小型农田水利工程资金(水库维修养护项目)95万元，普惠金融发展专项资金50万元，农业政策性保险保费补贴1550万元，农村第一书记工作和生活补助260万元。</t>
  </si>
  <si>
    <t xml:space="preserve"> 3、专项转移支付支出</t>
  </si>
  <si>
    <t xml:space="preserve">  提前下达地方专项转移支付数</t>
  </si>
  <si>
    <t xml:space="preserve"> 4、上解支出</t>
  </si>
  <si>
    <t xml:space="preserve">  　　体制上解支出</t>
  </si>
  <si>
    <t xml:space="preserve">  　　专项上解支出</t>
  </si>
  <si>
    <t>三、债务还本支出</t>
  </si>
  <si>
    <t xml:space="preserve">  地方政府债务还本支出</t>
  </si>
  <si>
    <t>吕梁市市本级二○二二年一般公共预算支出表（草案）</t>
  </si>
  <si>
    <t>表十七</t>
  </si>
  <si>
    <t>2021年      预算数</t>
  </si>
  <si>
    <t>2022年      预算数</t>
  </si>
  <si>
    <t xml:space="preserve">    行政运行(人大)</t>
  </si>
  <si>
    <t xml:space="preserve">    一般行政管理事务(人大)</t>
  </si>
  <si>
    <t xml:space="preserve">    人大监督</t>
  </si>
  <si>
    <t xml:space="preserve">    代表工作</t>
  </si>
  <si>
    <t>人大代表基层联络服务站200万元。</t>
  </si>
  <si>
    <t xml:space="preserve">    行政运行(政协)</t>
  </si>
  <si>
    <t xml:space="preserve">    一般行政管理事务（政协）</t>
  </si>
  <si>
    <t xml:space="preserve">    委员视察</t>
  </si>
  <si>
    <t xml:space="preserve">  政府办公厅（室）及相关机构事务</t>
  </si>
  <si>
    <t xml:space="preserve">    行政运行(政府办公厅)</t>
  </si>
  <si>
    <t>人防指挥信息系统及人防综合管理信息系统国产化替代120万元，吕梁市人防地下指挥所信息系统升级改造项目170万元，更换新增短波电台80万元。</t>
  </si>
  <si>
    <t xml:space="preserve">    一般行政管理事务(政府办公厅)</t>
  </si>
  <si>
    <t xml:space="preserve">    机关服务(政府办公厅)</t>
  </si>
  <si>
    <t>综合检验检测大楼改建项目2000万元，能源、应急机关办公大楼节能改造及整修工程400万元，市纪委监委办案业务用房改造项目150万元。</t>
  </si>
  <si>
    <t>提升政务服务能力建设项目180万元。</t>
  </si>
  <si>
    <t xml:space="preserve">    事业运行(政府办公厅)</t>
  </si>
  <si>
    <t xml:space="preserve">    其他政府办公厅（室）及相关机构事务支出</t>
  </si>
  <si>
    <t>电子政务外网带宽扩容200万元，开展“颁证清零”第三方技术服务消防认定工作费用100万元，“一窗受理、集成服务”运行支撑服务竞争性磋商采购项目150万元。</t>
  </si>
  <si>
    <t xml:space="preserve">    行政运行(发展与改革)</t>
  </si>
  <si>
    <t xml:space="preserve">    一般行政管理事务(发展与改革)</t>
  </si>
  <si>
    <t xml:space="preserve">    事业运行(发展与改革)</t>
  </si>
  <si>
    <t>开行柳林南至太原南区间列车运输补贴及广告宣传费用2000万元。</t>
  </si>
  <si>
    <t xml:space="preserve">    行政运行(统计信息)</t>
  </si>
  <si>
    <t>新入库“四上”企业扶持资金、新入统服务业奖励经费和考核合格在库“四上”企业统计人员调查补贴资金1000万元。</t>
  </si>
  <si>
    <t>第七次全国人口普查经费49万元，全市人口变动抽样调查经费40万。</t>
  </si>
  <si>
    <t xml:space="preserve">    行政运行(财政)</t>
  </si>
  <si>
    <t xml:space="preserve">    一般行政管理事务(财政)</t>
  </si>
  <si>
    <t xml:space="preserve">    信息化建设（财政）</t>
  </si>
  <si>
    <t xml:space="preserve">    事业运行(财政)</t>
  </si>
  <si>
    <t>税务征管工作经费2000万元。</t>
  </si>
  <si>
    <t xml:space="preserve">    行政运行(审计)</t>
  </si>
  <si>
    <t xml:space="preserve">    一般行政管理事务(审计)</t>
  </si>
  <si>
    <t xml:space="preserve">    审计业务</t>
  </si>
  <si>
    <t xml:space="preserve">  人力资源事务</t>
  </si>
  <si>
    <t xml:space="preserve">    其他人力资源事务支出</t>
  </si>
  <si>
    <t xml:space="preserve">    行政运行(纪检监察)</t>
  </si>
  <si>
    <t xml:space="preserve">    其他纪检监察事务支出</t>
  </si>
  <si>
    <t>市纪委监委基地建设项目5000万元。</t>
  </si>
  <si>
    <t xml:space="preserve">    行政运行(商贸)</t>
  </si>
  <si>
    <t>招商引资专项资金100万元。</t>
  </si>
  <si>
    <t xml:space="preserve">    事业运行(商贸)</t>
  </si>
  <si>
    <t>开发区建设发展专项资金600万元，商贸发展专项资金100万元，中国杏花村国际酒业博览会专项资金800万元，限上企业倍增计划奖励资金200万元。</t>
  </si>
  <si>
    <t xml:space="preserve">    一般行政管理事务(港澳台事务)</t>
  </si>
  <si>
    <t xml:space="preserve">    行政运行(档案)</t>
  </si>
  <si>
    <t xml:space="preserve">    行政运行(民主党派及工商联)</t>
  </si>
  <si>
    <t xml:space="preserve">    行政运行(群众团体)</t>
  </si>
  <si>
    <t xml:space="preserve">    一般行政管理事务(群众团体)</t>
  </si>
  <si>
    <t xml:space="preserve">    事业运行(群众团体)</t>
  </si>
  <si>
    <t xml:space="preserve">  党委办公厅（室）及相关机构事务</t>
  </si>
  <si>
    <t xml:space="preserve">    行政运行(党委办公厅)</t>
  </si>
  <si>
    <t>吕梁市涉密载体销毁基地和实训平台项目1000万元，056平台升级项目400万元。</t>
  </si>
  <si>
    <t xml:space="preserve">    事业运行(党委办公厅)</t>
  </si>
  <si>
    <t xml:space="preserve">    其他党委办公厅（室）及相关机构事务支出</t>
  </si>
  <si>
    <t xml:space="preserve">    行政运行(组织)</t>
  </si>
  <si>
    <t>党内关怀帮扶专项资金100万元，非公经济组织和社会组织党建工作指导员经费补助160万元，公务员(选调生)培训招录经费407万，非公经济组织和社会组织联合党组织工作经费34万，党员教育培训经费105万元，乡镇(街道)党政正职体检47万。</t>
  </si>
  <si>
    <t xml:space="preserve">    行政运行(宣传)</t>
  </si>
  <si>
    <t>文明城市创建专项经费300万元，未成年人保护经费30万元。</t>
  </si>
  <si>
    <t xml:space="preserve">    行政运行(统战)</t>
  </si>
  <si>
    <t xml:space="preserve">    一般行政管理事务(统战)</t>
  </si>
  <si>
    <t xml:space="preserve">  其他共产党事务支出</t>
  </si>
  <si>
    <t xml:space="preserve">    行政运行(其他共产党)</t>
  </si>
  <si>
    <t>涉法涉诉救助资金100万元，“三零”单位创建250万元。</t>
  </si>
  <si>
    <t xml:space="preserve">    事业运行(其他共产党)</t>
  </si>
  <si>
    <t xml:space="preserve">    其他共产党事务支出</t>
  </si>
  <si>
    <t>设立网络评论、政治类有害信息举报工作专项经费95万元。</t>
  </si>
  <si>
    <t>标准化工作奖励资金50万元。</t>
  </si>
  <si>
    <t xml:space="preserve">    市场秩序执法</t>
  </si>
  <si>
    <t xml:space="preserve">    质量基础</t>
  </si>
  <si>
    <t>食品、产品抽检经费1000万元。</t>
  </si>
  <si>
    <t xml:space="preserve">    认证认可监督管理</t>
  </si>
  <si>
    <t xml:space="preserve">    药品事务</t>
  </si>
  <si>
    <t xml:space="preserve">  其他一般公共服务支出</t>
  </si>
  <si>
    <t xml:space="preserve">    其他一般公共服务支出</t>
  </si>
  <si>
    <t xml:space="preserve">  国防动员</t>
  </si>
  <si>
    <t xml:space="preserve">    民兵</t>
  </si>
  <si>
    <t xml:space="preserve">  武装警察</t>
  </si>
  <si>
    <t xml:space="preserve">    武装警察部队</t>
  </si>
  <si>
    <t>武警部队经费300万元。</t>
  </si>
  <si>
    <t xml:space="preserve">    其他武装警察支出</t>
  </si>
  <si>
    <t xml:space="preserve">    行政运行(公安)</t>
  </si>
  <si>
    <t>公安移动警务终端建设197万元，“雪亮工程”专线及机柜租赁、购买设备项目资金620万元，智慧交通建设项目500万元，交通驾考场地运行经费430万元，施划道路标线标识、停车位费用200万元。</t>
  </si>
  <si>
    <t xml:space="preserve">    一般行政管理事务(公安)</t>
  </si>
  <si>
    <t xml:space="preserve">    机关服务(公安)</t>
  </si>
  <si>
    <t xml:space="preserve">    信息化建设（公安）</t>
  </si>
  <si>
    <t>扫黑除恶专项经费30万，平安建设工作经费254万元。</t>
  </si>
  <si>
    <t xml:space="preserve">    行政运行(法院)</t>
  </si>
  <si>
    <t xml:space="preserve">    “两庭”建设</t>
  </si>
  <si>
    <t xml:space="preserve">    行政运行(司法)</t>
  </si>
  <si>
    <t xml:space="preserve">    一般行政管理事务(司法)</t>
  </si>
  <si>
    <t xml:space="preserve">    普法宣传</t>
  </si>
  <si>
    <t>普法依法治理工作经费50万元。</t>
  </si>
  <si>
    <t xml:space="preserve">    事业运行(司法)</t>
  </si>
  <si>
    <t xml:space="preserve">    其他司法事务支出</t>
  </si>
  <si>
    <t>引进律师人才经费50万元。</t>
  </si>
  <si>
    <t xml:space="preserve">    行政运行(教育)</t>
  </si>
  <si>
    <t>学前教育幼儿资助资金20万元。</t>
  </si>
  <si>
    <t>普通高中家庭经济困难学生助学金131万元，普通高中建档立卡家庭经济困难学生免学费补助43万元。</t>
  </si>
  <si>
    <t>城乡义务教育28万元。</t>
  </si>
  <si>
    <t>中职教育涉农专业和非涉农专业家庭经济困难学生助学金127万元，中职原建档立卡贫困家庭生活费补助高职吕梁籍原建档立卡贫困家庭生活费补助112万元。</t>
  </si>
  <si>
    <t xml:space="preserve">    职业高中教育</t>
  </si>
  <si>
    <t>高职学校国家助学金623万元。</t>
  </si>
  <si>
    <t xml:space="preserve">  成人教育</t>
  </si>
  <si>
    <t xml:space="preserve">    其他成人教育支出</t>
  </si>
  <si>
    <t>农村会计培训工作经费71万元。</t>
  </si>
  <si>
    <t>农村干部学历提升工程18万元。</t>
  </si>
  <si>
    <t>党校建设及科研经费50万元，干部教育经费300万元。</t>
  </si>
  <si>
    <t xml:space="preserve">    其他进修及培训</t>
  </si>
  <si>
    <t xml:space="preserve">  其他教育支出</t>
  </si>
  <si>
    <t xml:space="preserve">    其他教育支出</t>
  </si>
  <si>
    <t>办好人民满意的教育专项资金26400万元。</t>
  </si>
  <si>
    <t xml:space="preserve">    行政运行(科学技术)</t>
  </si>
  <si>
    <t>科普中国乡村e站技术服务费61万元，省市校合作产业引导资金4000万元，高层次科技人才引进专项经费1000万元，科技研发经费（科技创新劵资金）900万元，高新技术科技研发资金1500万元，人才建设经费5000万元。</t>
  </si>
  <si>
    <t xml:space="preserve">    其他科学技术普及</t>
  </si>
  <si>
    <t xml:space="preserve">  其他科学技术支出</t>
  </si>
  <si>
    <t xml:space="preserve">    其他科学技术支出</t>
  </si>
  <si>
    <t>文学艺术活动工作经费57万元。</t>
  </si>
  <si>
    <t>惠民演出送戏下乡补助160万元。</t>
  </si>
  <si>
    <t>文艺创作、文化产业发展专项资金900万元，民间艺术创作经费400万元。</t>
  </si>
  <si>
    <t>旅游事业宣传与发展经费1500万元（包括对外宣传500万元）。</t>
  </si>
  <si>
    <t>图书馆、艺术馆、博物馆免费开放市级配套资金30万元。</t>
  </si>
  <si>
    <t>文物保护经费1000万元。</t>
  </si>
  <si>
    <t>图书馆、艺术馆、博物馆免费开放市级配套资金44万元。</t>
  </si>
  <si>
    <t xml:space="preserve">    其他文物支出</t>
  </si>
  <si>
    <t>全民健身经费60万元。</t>
  </si>
  <si>
    <t>体育馆、游泳馆免费开放市级配套资金125万元。</t>
  </si>
  <si>
    <t xml:space="preserve">    电影</t>
  </si>
  <si>
    <t xml:space="preserve">    其他新闻出版广播影视支出</t>
  </si>
  <si>
    <t>乡镇老电影放映员补助19万元，《吕梁日报》印刷机购置和激光照排中心经费1500万元。</t>
  </si>
  <si>
    <t>融媒体中心运维费290万元。</t>
  </si>
  <si>
    <t xml:space="preserve">  其他文化体育与传媒支出</t>
  </si>
  <si>
    <t>学习强国平台运营运行维护及设备购置经费266万元，吕梁宣传片推介经费600万元，吕梁古树名木保护项目视频制作500万元。</t>
  </si>
  <si>
    <t>文化旅游产业发展资金（含碛口文旅产业发展）10000万元。</t>
  </si>
  <si>
    <t xml:space="preserve">    其他文化旅游体育与传媒支出</t>
  </si>
  <si>
    <t>农村文化建设市级配套资金（包括农村电影公益放映）281万元。</t>
  </si>
  <si>
    <t xml:space="preserve">    行政运行(人力资源和社会保障)</t>
  </si>
  <si>
    <t>国有特困企业医疗保险资金614万元。</t>
  </si>
  <si>
    <t xml:space="preserve">    行政运行(民政)</t>
  </si>
  <si>
    <t xml:space="preserve">    事业运行(民政)</t>
  </si>
  <si>
    <t xml:space="preserve">    行政区划和地名管理</t>
  </si>
  <si>
    <t>“三社联动”政府购买社会组织服务30万元。</t>
  </si>
  <si>
    <t xml:space="preserve">    其他民政管理事务支出</t>
  </si>
  <si>
    <t>发展养老事业专项资金500万元</t>
  </si>
  <si>
    <t xml:space="preserve">  行政事业单位离退休</t>
  </si>
  <si>
    <t xml:space="preserve">    未归口管理的行政单位离退休</t>
  </si>
  <si>
    <t xml:space="preserve">    机关事业单位职业年金缴费支出</t>
  </si>
  <si>
    <t>离休干部医药费100万元。</t>
  </si>
  <si>
    <t xml:space="preserve">    就业创业服务补贴</t>
  </si>
  <si>
    <t>离石灵活就业市场2000万元。</t>
  </si>
  <si>
    <t xml:space="preserve">    职业培训补贴</t>
  </si>
  <si>
    <t>护理护工培训及就业专项资金2500万元。</t>
  </si>
  <si>
    <t>公益性岗位人员经费1175万元。</t>
  </si>
  <si>
    <t>全民技能提升培训奖励资金2000万元。</t>
  </si>
  <si>
    <t xml:space="preserve">    烈士纪念设施管理维护</t>
  </si>
  <si>
    <t xml:space="preserve">    退役士兵安置</t>
  </si>
  <si>
    <t>退役士兵自谋职业一次性经济补助50万元。</t>
  </si>
  <si>
    <t>符合安排工作条件退役士兵待安置期间生活补助46万元。</t>
  </si>
  <si>
    <t xml:space="preserve">    老年福利</t>
  </si>
  <si>
    <t xml:space="preserve">    其他社会福利支出</t>
  </si>
  <si>
    <t xml:space="preserve">    行政运行(残疾人)</t>
  </si>
  <si>
    <t>残疾人康复救助56万元。</t>
  </si>
  <si>
    <t xml:space="preserve">    残疾人体育</t>
  </si>
  <si>
    <t xml:space="preserve">    残疾人生活和护理补贴</t>
  </si>
  <si>
    <t xml:space="preserve">    行政运行(红十字)</t>
  </si>
  <si>
    <t xml:space="preserve">    流浪乞讨人员救助</t>
  </si>
  <si>
    <t xml:space="preserve">  财政对基本养老保险基金的补助</t>
  </si>
  <si>
    <t xml:space="preserve">    财政对城乡居民基本养老保险基金的补助</t>
  </si>
  <si>
    <t xml:space="preserve">  其他社会保障和就业支出</t>
  </si>
  <si>
    <t xml:space="preserve">    其他社会保障和就业支出</t>
  </si>
  <si>
    <t>吕梁驻军军队随军家属生活补贴经费103万元。</t>
  </si>
  <si>
    <t xml:space="preserve">  医疗健康管理事务</t>
  </si>
  <si>
    <t xml:space="preserve">    行政运行(医疗健康)</t>
  </si>
  <si>
    <t xml:space="preserve">    一般行政管理事务(医疗健康)</t>
  </si>
  <si>
    <t>公立医院改革药品零差率财政补贴资金908万元，市医疗卫生园区医疗设备、信息化建设项目3080万元，智医助理项目1000万元。</t>
  </si>
  <si>
    <t xml:space="preserve">    中医（民族）医院</t>
  </si>
  <si>
    <t xml:space="preserve">    传染病医院</t>
  </si>
  <si>
    <t xml:space="preserve">    优抚医院</t>
  </si>
  <si>
    <t xml:space="preserve">    突发公共卫生事件应急处理</t>
  </si>
  <si>
    <t>疫情防控专项资金2000万元。</t>
  </si>
  <si>
    <t xml:space="preserve">    其他公共卫生支出</t>
  </si>
  <si>
    <t>购买疫情常态化管理服务30万元。</t>
  </si>
  <si>
    <t xml:space="preserve">    中医（民族医）药专项</t>
  </si>
  <si>
    <t xml:space="preserve">    其他中医药支出</t>
  </si>
  <si>
    <t>落实计划生育项目230万元。</t>
  </si>
  <si>
    <t xml:space="preserve">  行政事业单位医疗</t>
  </si>
  <si>
    <t xml:space="preserve">    行政单位医疗</t>
  </si>
  <si>
    <t>　　事业单位医疗</t>
  </si>
  <si>
    <t>　　公务员医疗补助</t>
  </si>
  <si>
    <t>城乡居民医疗保险补助10121万元。</t>
  </si>
  <si>
    <t xml:space="preserve">    城乡医疗救助</t>
  </si>
  <si>
    <t xml:space="preserve">  优抚对象医疗</t>
  </si>
  <si>
    <t xml:space="preserve">    其他优抚对象医疗支出</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</si>
  <si>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</si>
  <si>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</si>
  <si>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</si>
  <si>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</si>
  <si>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</si>
  <si>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</si>
  <si>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食品安全风险监测能力建设项目地方配套资金513万元。</t>
  </si>
  <si>
    <t xml:space="preserve">    行政运行(环境保护)</t>
  </si>
  <si>
    <t xml:space="preserve">    其他环境保护管理事务支出</t>
  </si>
  <si>
    <t xml:space="preserve">    其他环境监测与监察</t>
  </si>
  <si>
    <t xml:space="preserve">    固体废弃物和化学品</t>
  </si>
  <si>
    <t>环境污染防治资金15000万元。</t>
  </si>
  <si>
    <t xml:space="preserve">  能源节约利用</t>
  </si>
  <si>
    <t xml:space="preserve">    能源节约利用</t>
  </si>
  <si>
    <t xml:space="preserve">  污染减排</t>
  </si>
  <si>
    <t xml:space="preserve">    生态环境监测与信息</t>
  </si>
  <si>
    <t xml:space="preserve">    生态环境执法监察</t>
  </si>
  <si>
    <t xml:space="preserve">     其他能源管理事务支出</t>
  </si>
  <si>
    <t xml:space="preserve">  其他节能环保支出</t>
  </si>
  <si>
    <t xml:space="preserve">     其他节能环保支出</t>
  </si>
  <si>
    <t xml:space="preserve">    行政运行(城乡社区)</t>
  </si>
  <si>
    <t xml:space="preserve">    一般行政管理事务(城乡社区)</t>
  </si>
  <si>
    <t xml:space="preserve">  城乡社区规划与管理</t>
  </si>
  <si>
    <t xml:space="preserve">    城乡社区规划与管理</t>
  </si>
  <si>
    <t>吕梁师范高等专科学校附属配电工程1500万元，吕梁站旅客服务设施提升改造及吕梁站增设电动扶梯项目2000万元，凤山小镇1000万元，新安大道建设工程PPP项目2000万元，九大中心建设项目40000万元，2021年凤山暨东川河沿岸照明改造提升和火车站照明设施提升工程项目（主城亮化）2100万元，新区2021年度亮化工程1700万元，文丰路--盛地大道改造项目5000万元，隐性债务化解资金9000万元，集中供热亏损补贴（大土河热力公司、晋能热力公司）及享受低保居民供暖补贴9102万元，春节街景装饰工程396万，供热煤款及检修费15349万元，市区基础设施在建项目专项资金3000万元。</t>
  </si>
  <si>
    <t xml:space="preserve">  城乡社区环境卫生</t>
  </si>
  <si>
    <t xml:space="preserve">     城乡社区环境卫生</t>
  </si>
  <si>
    <t>城区污水处理厂、污泥处置中心运行经费1495万元，生活垃圾处理场运行经费356万元。</t>
  </si>
  <si>
    <t xml:space="preserve">  建设市场管理与监督</t>
  </si>
  <si>
    <t xml:space="preserve">    建设市场管理与监督</t>
  </si>
  <si>
    <t xml:space="preserve">  其他城乡社区支出</t>
  </si>
  <si>
    <t xml:space="preserve">    其他城乡社区支出</t>
  </si>
  <si>
    <t>下降的主要原因是上级转移支付减少和市级对县市转移支付增加，市本级支出相应减少。</t>
  </si>
  <si>
    <t xml:space="preserve">  农业</t>
  </si>
  <si>
    <t xml:space="preserve">    行政运行(农业)</t>
  </si>
  <si>
    <t xml:space="preserve">    一般行政管理事务(农业)</t>
  </si>
  <si>
    <t xml:space="preserve">    事业运行(农业)</t>
  </si>
  <si>
    <t>重大动物疫病防控资金500万元。</t>
  </si>
  <si>
    <t xml:space="preserve">    统计监测与信息服务</t>
  </si>
  <si>
    <t>农业产业化专项资金16000万元。</t>
  </si>
  <si>
    <t xml:space="preserve">    农产品加工与促销</t>
  </si>
  <si>
    <t xml:space="preserve">    农村社会事业</t>
  </si>
  <si>
    <t xml:space="preserve">    农村道路建设</t>
  </si>
  <si>
    <t>2022年度黄河一号旅游公路财政补贴项目2000万元，农村公路养护市级配套资金1536万元。</t>
  </si>
  <si>
    <t xml:space="preserve">    对高校毕业生到基层任职补助</t>
  </si>
  <si>
    <t xml:space="preserve">    其他农业支出</t>
  </si>
  <si>
    <t xml:space="preserve">    行政运行(林业)</t>
  </si>
  <si>
    <t xml:space="preserve">    一般行政管理事务（林业）</t>
  </si>
  <si>
    <t xml:space="preserve">    森林资源培育</t>
  </si>
  <si>
    <t>关帝山国有林管理局龙山二期绿化工程379万元。</t>
  </si>
  <si>
    <t xml:space="preserve">    技术推广与转化</t>
  </si>
  <si>
    <t xml:space="preserve">    森林生态效益补偿</t>
  </si>
  <si>
    <t xml:space="preserve">    自然保护区等管理</t>
  </si>
  <si>
    <t xml:space="preserve">    执法与监督</t>
  </si>
  <si>
    <t>关帝山林业防火经费220万元。</t>
  </si>
  <si>
    <t xml:space="preserve">    行政运行(水利)</t>
  </si>
  <si>
    <t xml:space="preserve">    一般行政管理事务(水利)</t>
  </si>
  <si>
    <t xml:space="preserve">    水利前期工作</t>
  </si>
  <si>
    <t>水旱灾害防御经费（防汛抗旱经费）30万元。</t>
  </si>
  <si>
    <t xml:space="preserve">    大中型水库移民后期扶持专项支出</t>
  </si>
  <si>
    <t xml:space="preserve">    水利建设移民支出</t>
  </si>
  <si>
    <t>水质监测中心及河长制办公室日常运行经费65万元。</t>
  </si>
  <si>
    <t xml:space="preserve">  巩固脱贫衔接乡村振兴</t>
  </si>
  <si>
    <t xml:space="preserve">    行政运行(乡村振兴)</t>
  </si>
  <si>
    <t xml:space="preserve">    一般行政管理事务(乡村振兴)</t>
  </si>
  <si>
    <t>易地扶贫搬迁资金市级偿还利息1421万元。</t>
  </si>
  <si>
    <t xml:space="preserve">    生产发展</t>
  </si>
  <si>
    <t xml:space="preserve">    社会发展</t>
  </si>
  <si>
    <t>金秋助学金30万元。</t>
  </si>
  <si>
    <t xml:space="preserve">    其他巩固脱贫衔接乡村振兴支出</t>
  </si>
  <si>
    <t>巩固脱贫攻坚成果专项资金2500万元，美丽宜居示范村建设项目3000万元。</t>
  </si>
  <si>
    <t xml:space="preserve">  农村综合改革</t>
  </si>
  <si>
    <t xml:space="preserve">    对村级一事一议的补助</t>
  </si>
  <si>
    <t xml:space="preserve">    对村集体经济组织的补助</t>
  </si>
  <si>
    <t xml:space="preserve">    其他农村综合改革支出</t>
  </si>
  <si>
    <t xml:space="preserve">    支持农村金融机构</t>
  </si>
  <si>
    <t xml:space="preserve">    农业保险保费补贴</t>
  </si>
  <si>
    <t>下降的主要原因是上年中央、省一次性转移支付较多。</t>
  </si>
  <si>
    <t xml:space="preserve">    行政运行(公路水路运输)</t>
  </si>
  <si>
    <t xml:space="preserve">    水路运输管理支出</t>
  </si>
  <si>
    <t xml:space="preserve">    铁路安全</t>
  </si>
  <si>
    <t>航线补贴及运行费用补贴（含形象宣传）18000万元。</t>
  </si>
  <si>
    <t xml:space="preserve">  成品油价格改革对交通运输的补贴</t>
  </si>
  <si>
    <t xml:space="preserve">    成品油价格改革补贴其他支出</t>
  </si>
  <si>
    <t xml:space="preserve">    称量购置税用于公路等基础设施建设支出</t>
  </si>
  <si>
    <t xml:space="preserve">  其他交通运输支出</t>
  </si>
  <si>
    <t>公交运营补贴3000万元。</t>
  </si>
  <si>
    <t xml:space="preserve">    行政运行(资源勘探)</t>
  </si>
  <si>
    <t xml:space="preserve">    一般行政管理事务(资源勘探)</t>
  </si>
  <si>
    <t xml:space="preserve">    行政运行(制造业)</t>
  </si>
  <si>
    <t>氢能产业发展资金10000万元，云计算平台专项资金1685万元，大数据产业发展专项资金600万元，“吕梁通”城市综合服务平台数据建设资金895万元。</t>
  </si>
  <si>
    <t xml:space="preserve">    行政运行(国有资产监管)</t>
  </si>
  <si>
    <t>国企解困和改革专项资金2000万元。</t>
  </si>
  <si>
    <t xml:space="preserve">    行政运行(支持中小企业发展和管理)</t>
  </si>
  <si>
    <t xml:space="preserve">    一般行政管理事务（支持中小企业发展和管理）</t>
  </si>
  <si>
    <t>中小微企业专项发展资金3000万元。</t>
  </si>
  <si>
    <t xml:space="preserve">  其他资源勘探工业信息等支出</t>
  </si>
  <si>
    <t xml:space="preserve">    技术改造支出</t>
  </si>
  <si>
    <t xml:space="preserve">    行政运行(商业流通)</t>
  </si>
  <si>
    <t xml:space="preserve">  涉外发展服务支出</t>
  </si>
  <si>
    <t xml:space="preserve">    其他涉外发展服务支出</t>
  </si>
  <si>
    <t>企业上市挂牌市级奖励经费940万元，引进金融机构奖励经费30万元。</t>
  </si>
  <si>
    <t xml:space="preserve">  其他金融支出</t>
  </si>
  <si>
    <t xml:space="preserve">    其他金融支出</t>
  </si>
  <si>
    <t xml:space="preserve">    行政运行(自然资源)</t>
  </si>
  <si>
    <t>采煤沉陷区综合治理搬迁安置市级配套资金4087万元。</t>
  </si>
  <si>
    <t>吕梁市自然资源智慧管理平台运营服务400万元，不动产登记系统数据整合、软件设施、系统运维及服务费300万元，房屋产权登记确权颁证清零行动700万元。</t>
  </si>
  <si>
    <t xml:space="preserve">  其他自然资源海洋气象等支出</t>
  </si>
  <si>
    <t xml:space="preserve">    其他自然资源海洋气象等支出</t>
  </si>
  <si>
    <t>市城投公司城市基础设施投资国开行贷款还本付息10711万元，市城投公司政府购买服务费187万元。</t>
  </si>
  <si>
    <t xml:space="preserve">    农村危房改造</t>
  </si>
  <si>
    <t xml:space="preserve">    保障性住房租金补贴</t>
  </si>
  <si>
    <t xml:space="preserve">    其他城乡社区住宅支出</t>
  </si>
  <si>
    <t xml:space="preserve">    行政运行(粮油物资)</t>
  </si>
  <si>
    <t>粮食风险基金市级配套1076万元。</t>
  </si>
  <si>
    <t xml:space="preserve">  物资事务</t>
  </si>
  <si>
    <t xml:space="preserve">    行政运行（物资事务）</t>
  </si>
  <si>
    <t>消防队业务装备经费1700万元。</t>
  </si>
  <si>
    <t xml:space="preserve">    消防救援事务</t>
  </si>
  <si>
    <t xml:space="preserve">    其他消防救援事务支出</t>
  </si>
  <si>
    <t xml:space="preserve">  地震事务 </t>
  </si>
  <si>
    <t xml:space="preserve">    行政运行（地震事务）</t>
  </si>
  <si>
    <t>救灾专项资金300万元。</t>
  </si>
  <si>
    <t xml:space="preserve">  其他灾害防治及应急管理支出</t>
  </si>
  <si>
    <t xml:space="preserve">    其他灾害防治及应急管理支出</t>
  </si>
  <si>
    <t>一般债券偿还利息28020万元。</t>
  </si>
  <si>
    <t xml:space="preserve">    地方政府向国际组织借款付息支出</t>
  </si>
  <si>
    <t>归还外国政府贷款还本资金利息13万元。</t>
  </si>
  <si>
    <t>二十二、债务发行费用支出</t>
  </si>
  <si>
    <t>地方政府债券发行费用及付息兑付支出195万元。</t>
  </si>
  <si>
    <t>二十三、其他支出</t>
  </si>
  <si>
    <t xml:space="preserve">  年初预留</t>
  </si>
  <si>
    <t>存量暂付款消化2420万元，吕梁军分区经费补助（军事活动）695万元，基干民兵基地化轮训备勤保障经费300万元。</t>
  </si>
  <si>
    <t>吕梁市市本级二○二二年一般公共预算支出分经济科目表（草案）</t>
  </si>
  <si>
    <t>表十八</t>
  </si>
  <si>
    <t>经济科目名称</t>
  </si>
  <si>
    <t>合计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</si>
  <si>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</si>
  <si>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</si>
  <si>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</si>
  <si>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</si>
  <si>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</si>
  <si>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</si>
  <si>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</si>
  <si>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</si>
  <si>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九、对个人和家庭补助</t>
  </si>
  <si>
    <t>十、对社会保障基金补助</t>
  </si>
  <si>
    <t>十一、债务利息及费用支出</t>
  </si>
  <si>
    <t>十二、债务还本支出</t>
  </si>
  <si>
    <t>十三、转移性支出</t>
  </si>
  <si>
    <t>十四、其他支出</t>
  </si>
  <si>
    <t>吕梁市市本级二○二二年一般公共预算基本支出分经济科目表（草案）</t>
  </si>
  <si>
    <t>表十九</t>
  </si>
  <si>
    <t>　工资奖金津补贴</t>
  </si>
  <si>
    <t>　社会保障缴费</t>
  </si>
  <si>
    <t>　住房公积金</t>
  </si>
  <si>
    <t>　其他工资福利支出</t>
  </si>
  <si>
    <t>　办公经费</t>
  </si>
  <si>
    <t>　会议费</t>
  </si>
  <si>
    <t>　培训费</t>
  </si>
  <si>
    <t>　专用材料购置费</t>
  </si>
  <si>
    <t>　委托业务费</t>
  </si>
  <si>
    <t>　公务接待费</t>
  </si>
  <si>
    <t>　公务用车运行维护费</t>
  </si>
  <si>
    <t>　维修（护）费</t>
  </si>
  <si>
    <t>　其他商品和服务支出</t>
  </si>
  <si>
    <t>　设备购置</t>
  </si>
  <si>
    <t>四、对事业单位经常性补助</t>
  </si>
  <si>
    <t>　工资福利支出</t>
  </si>
  <si>
    <t xml:space="preserve">  商品和服务支出</t>
  </si>
  <si>
    <t>五、资本性支出（一）</t>
  </si>
  <si>
    <t>　资本性支出（一）</t>
  </si>
  <si>
    <t>六、对个人和家庭的补助</t>
  </si>
  <si>
    <t>　社会福利和救助</t>
  </si>
  <si>
    <t>　离退休费</t>
  </si>
  <si>
    <t>　其他对个人和家庭补助</t>
  </si>
  <si>
    <r>
      <t>吕梁市市本级二</t>
    </r>
    <r>
      <rPr>
        <sz val="22"/>
        <rFont val="宋体"/>
        <family val="0"/>
      </rPr>
      <t>〇</t>
    </r>
    <r>
      <rPr>
        <sz val="22"/>
        <rFont val="方正小标宋简体"/>
        <family val="0"/>
      </rPr>
      <t>二二年市对县市区税收返还和转移支付
分县市区预算表（草案）</t>
    </r>
  </si>
  <si>
    <t>表二十</t>
  </si>
  <si>
    <t>县市区</t>
  </si>
  <si>
    <t>税收返还</t>
  </si>
  <si>
    <t>一般转移支付
（提前下达数）</t>
  </si>
  <si>
    <t>专项转移支付
（提前下达数）</t>
  </si>
  <si>
    <t>兴县</t>
  </si>
  <si>
    <t>岚县</t>
  </si>
  <si>
    <t>交城</t>
  </si>
  <si>
    <t>文水</t>
  </si>
  <si>
    <t>汾阳</t>
  </si>
  <si>
    <t>孝义</t>
  </si>
  <si>
    <t>交口</t>
  </si>
  <si>
    <t>中阳</t>
  </si>
  <si>
    <t>石楼</t>
  </si>
  <si>
    <t>柳林</t>
  </si>
  <si>
    <t>临县</t>
  </si>
  <si>
    <t>方山</t>
  </si>
  <si>
    <t>离石</t>
  </si>
  <si>
    <t>吕梁市市本级二○二二年政府性基金预算收支总表（草案）</t>
  </si>
  <si>
    <t>表二十一</t>
  </si>
  <si>
    <t>预算数</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</si>
  <si>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</si>
  <si>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</si>
  <si>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</si>
  <si>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</si>
  <si>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</si>
  <si>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</si>
  <si>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</si>
  <si>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</si>
  <si>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</si>
  <si>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</si>
  <si>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</si>
  <si>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</si>
  <si>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</si>
  <si>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</si>
  <si>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</si>
  <si>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</si>
  <si>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</si>
  <si>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</si>
  <si>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</si>
  <si>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</si>
  <si>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</si>
  <si>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</si>
  <si>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</si>
  <si>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</si>
  <si>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</si>
  <si>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</si>
  <si>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</si>
  <si>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收入总计　</t>
  </si>
  <si>
    <t>支出总计　</t>
  </si>
  <si>
    <t>吕梁市市本级二○二二年政府性基金预算收入表（草案）</t>
  </si>
  <si>
    <t>表二十二</t>
  </si>
  <si>
    <t>其中：吕梁经开区安排数</t>
  </si>
  <si>
    <t>为2021年完成%</t>
  </si>
  <si>
    <t xml:space="preserve">  政府性基金收入预算合计</t>
  </si>
  <si>
    <t>吕梁市市本级二○二二年政府性基金预算支出表（草案）</t>
  </si>
  <si>
    <t>表二十三</t>
  </si>
  <si>
    <t>为2020年预算数%</t>
  </si>
  <si>
    <t>一、文化旅游体育与传媒支出</t>
  </si>
  <si>
    <t xml:space="preserve">   国家电影事业发展专项资金安排的支出</t>
  </si>
  <si>
    <t xml:space="preserve">      资助国产影片放映</t>
  </si>
  <si>
    <t xml:space="preserve">      资助影院建设</t>
  </si>
  <si>
    <t xml:space="preserve">   旅游发展基金支出</t>
  </si>
  <si>
    <t xml:space="preserve">      地方旅游开发项目补助</t>
  </si>
  <si>
    <t>三、交通运输支出</t>
  </si>
  <si>
    <t xml:space="preserve">      民航机场建设</t>
  </si>
  <si>
    <t xml:space="preserve">      航线和机场补贴</t>
  </si>
  <si>
    <t>四、城乡社区支出</t>
  </si>
  <si>
    <t xml:space="preserve">      其他国有土地使用权出让收入安排的支出</t>
  </si>
  <si>
    <t>美丽宜居示范村建设项目3000万元，“四好农村路”建设财政补贴项目2000万，城区污水处理厂建设项目586万元，储备林建设项目838万元，市区供热全覆盖项目1114万元，市医疗卫生园区建设项目2021万元、汾阳至石楼高速公路工程建设项目162万元，2022年上半年发行专项债券付息2660万元，2020年政府购买棚户区改造服务贷款14894万，市城投公司城市基础设施投资国开行贷款还本付息9678万元，吕梁公交首末站建设项目2400万元，国道209线吕梁新城区段公路改线工程14000万元，东川河蓄水改造工程2000万元，G20青银高速公路柳林东互通式收费站项目3000万元，大武古镇项目1000万元，五个区域安置区建设10000万元，市医疗卫生园区医疗设备、信息化建设项目2920万元，柳林—吕梁市区长输集中供热工程3000万元，文丰路--盛地大道改造项目5000万元，如意湖提质项目2000万元，市本级重点项目土地收储费用20000万元，市本级重点项目土地划拨费用25947万元，中心城区货源街片区老旧小区改造征地拆迁资金40000万元，市区基础设施在建项目专项资金7000万元，“三山”管护工程750万元，市纪委监委基地建设项目5000万元，贺昌中学高中部整体搬迁项目5000万元。</t>
  </si>
  <si>
    <t xml:space="preserve">      其他国有土地收益基金支出</t>
  </si>
  <si>
    <t>文丰路--盛地大道改造项目15000万元。</t>
  </si>
  <si>
    <t>农业产业化专项资金1000万元。</t>
  </si>
  <si>
    <t xml:space="preserve">      其他城市基础设施配套费安排的支出</t>
  </si>
  <si>
    <t>中心城区基础设施维护费5000万元，城区污水处理厂、污泥处置中心维护经费1000万元。</t>
  </si>
  <si>
    <t>城区污水处理厂、污泥处置中心维护经费1300万元。</t>
  </si>
  <si>
    <t>五、其他支出</t>
  </si>
  <si>
    <t xml:space="preserve">    其他政府性基金及对应专项债务收入安排的支出</t>
  </si>
  <si>
    <t xml:space="preserve">    彩票发行销售机构业务费安排的支出</t>
  </si>
  <si>
    <t>六、债务付息支出</t>
  </si>
  <si>
    <r>
      <t>吕梁市市本级二</t>
    </r>
    <r>
      <rPr>
        <sz val="22"/>
        <rFont val="宋体"/>
        <family val="0"/>
      </rPr>
      <t>〇</t>
    </r>
    <r>
      <rPr>
        <sz val="22"/>
        <rFont val="方正小标宋简体"/>
        <family val="0"/>
      </rPr>
      <t>二二年市对县政府性基金转移支付预算表</t>
    </r>
  </si>
  <si>
    <t>表二十四</t>
  </si>
  <si>
    <t>其中：已提前下达县级</t>
  </si>
  <si>
    <t xml:space="preserve"> 中央专项彩票公益金支持城乡医疗救助</t>
  </si>
  <si>
    <t xml:space="preserve"> 中央专项彩票公益金支持残疾人事业发展</t>
  </si>
  <si>
    <t>二、城乡社区</t>
  </si>
  <si>
    <t xml:space="preserve"> 基金收入返还</t>
  </si>
  <si>
    <t>三、农林水</t>
  </si>
  <si>
    <t xml:space="preserve"> 中央水库移民扶持基金</t>
  </si>
  <si>
    <t xml:space="preserve"> 农村供水工程维修建设</t>
  </si>
  <si>
    <t>四、其他支出</t>
  </si>
  <si>
    <t xml:space="preserve"> 中央集中彩票公益金支持社会福利事业专项资金(补助市县)</t>
  </si>
  <si>
    <t xml:space="preserve"> 省级彩票公益金资助残疾人项目(市县)</t>
  </si>
  <si>
    <t xml:space="preserve"> 中央专项彩票公益金支持乡村学校少年宫项目</t>
  </si>
  <si>
    <t xml:space="preserve"> 地市体育彩票公益金征收返还</t>
  </si>
  <si>
    <t xml:space="preserve"> 2022年省级福利彩票公益金(市县)</t>
  </si>
  <si>
    <t xml:space="preserve"> 县级文化设施标准化建设项目</t>
  </si>
  <si>
    <t xml:space="preserve"> 地市福利彩票公益金征收返还</t>
  </si>
  <si>
    <t>吕梁市市本级二○二二年国有资本经营预算收支表（草案）</t>
  </si>
  <si>
    <t>表二十五</t>
  </si>
  <si>
    <t>收入项目</t>
  </si>
  <si>
    <t>2022年预算为2021年完成%</t>
  </si>
  <si>
    <t>支出项目</t>
  </si>
  <si>
    <t>一、社会保障和就业支出</t>
  </si>
  <si>
    <t>国有资本经营预算收入合计</t>
  </si>
  <si>
    <t>国有资本经营预算支出合计</t>
  </si>
  <si>
    <t>转移性支出</t>
  </si>
  <si>
    <t>国有资本经营预算收入总计</t>
  </si>
  <si>
    <t>国有资本经营预算支出总计</t>
  </si>
  <si>
    <t>吕梁市市本级二○二二年社会保险基金预算收支表（草案）</t>
  </si>
  <si>
    <t>表二十六</t>
  </si>
  <si>
    <t xml:space="preserve">   上级补助收入</t>
  </si>
  <si>
    <r>
      <t>吕梁市二</t>
    </r>
    <r>
      <rPr>
        <sz val="22"/>
        <rFont val="宋体"/>
        <family val="0"/>
      </rPr>
      <t>〇</t>
    </r>
    <r>
      <rPr>
        <sz val="22"/>
        <rFont val="方正小标宋简体"/>
        <family val="0"/>
      </rPr>
      <t>二</t>
    </r>
    <r>
      <rPr>
        <sz val="22"/>
        <rFont val="宋体"/>
        <family val="0"/>
      </rPr>
      <t>一</t>
    </r>
    <r>
      <rPr>
        <sz val="22"/>
        <rFont val="方正小标宋简体"/>
        <family val="0"/>
      </rPr>
      <t>年和二</t>
    </r>
    <r>
      <rPr>
        <sz val="22"/>
        <rFont val="宋体"/>
        <family val="0"/>
      </rPr>
      <t>〇</t>
    </r>
    <r>
      <rPr>
        <sz val="22"/>
        <rFont val="方正小标宋简体"/>
        <family val="0"/>
      </rPr>
      <t>二二年政府债务限额和余额情况表</t>
    </r>
  </si>
  <si>
    <t>表二十七</t>
  </si>
  <si>
    <t>金额</t>
  </si>
  <si>
    <t>债务合计</t>
  </si>
  <si>
    <t>一般债务</t>
  </si>
  <si>
    <t>专项债务</t>
  </si>
  <si>
    <t>2021年末债务余额</t>
  </si>
  <si>
    <t>　其中：市本级</t>
  </si>
  <si>
    <t>2022年初债务限额</t>
  </si>
  <si>
    <r>
      <t>二</t>
    </r>
    <r>
      <rPr>
        <sz val="22"/>
        <color indexed="8"/>
        <rFont val="宋体"/>
        <family val="0"/>
      </rPr>
      <t>〇</t>
    </r>
    <r>
      <rPr>
        <sz val="22"/>
        <color indexed="8"/>
        <rFont val="方正小标宋简体"/>
        <family val="0"/>
      </rPr>
      <t>二二年重点项目支出预算表</t>
    </r>
  </si>
  <si>
    <t>表二十八</t>
  </si>
  <si>
    <t>序号</t>
  </si>
  <si>
    <t>项目名称</t>
  </si>
  <si>
    <t>主管
部门</t>
  </si>
  <si>
    <t>安排
资金</t>
  </si>
  <si>
    <t>其中：</t>
  </si>
  <si>
    <t>政策依据、经费安排及支出内容</t>
  </si>
  <si>
    <t>绩效目标</t>
  </si>
  <si>
    <t>科目
代码</t>
  </si>
  <si>
    <t>功能                       科目</t>
  </si>
  <si>
    <t>归口科室</t>
  </si>
  <si>
    <t>批复单位</t>
  </si>
  <si>
    <t>一般公共预算支出小计</t>
  </si>
  <si>
    <t>基金预算支出小计</t>
  </si>
  <si>
    <t>市本级</t>
  </si>
  <si>
    <t>转移
支出</t>
  </si>
  <si>
    <t>转移支出</t>
  </si>
  <si>
    <t>总  计</t>
  </si>
  <si>
    <t>一、落实市委全力保障和改善民生重点任务安排</t>
  </si>
  <si>
    <t>（一）医疗卫生和社会保障</t>
  </si>
  <si>
    <t>驻村医生岗位津贴</t>
  </si>
  <si>
    <t>市卫健委</t>
  </si>
  <si>
    <r>
      <t>政策依据：《吕梁市深入推进县乡医疗卫生机构一体化改革的实施意见》的通知（吕发</t>
    </r>
    <r>
      <rPr>
        <sz val="10"/>
        <rFont val="宋体"/>
        <family val="0"/>
      </rPr>
      <t>〔</t>
    </r>
    <r>
      <rPr>
        <sz val="10"/>
        <rFont val="宋体"/>
        <family val="0"/>
      </rPr>
      <t>2017</t>
    </r>
    <r>
      <rPr>
        <sz val="10"/>
        <rFont val="宋体"/>
        <family val="0"/>
      </rPr>
      <t>〕</t>
    </r>
    <r>
      <rPr>
        <sz val="10"/>
        <rFont val="宋体"/>
        <family val="0"/>
      </rPr>
      <t>27号）精神，实现“健康吕梁”目标。 对驻村医生按每人每月400元补贴，由市、县两级各负担50%。                                                                                         经费安排及支出内容：拟安排市级配套922万元，对驻村医生予以补贴。</t>
    </r>
  </si>
  <si>
    <t>市级对全市12个县3843名驻村医生每人每月200元补贴，深入推进县乡医疗卫生机构一体化改革，实现“健康吕梁”目标。</t>
  </si>
  <si>
    <t>卫生健康共同财政事权转移支付支出</t>
  </si>
  <si>
    <t>社会保障科</t>
  </si>
  <si>
    <t>驻村医生个人要素补助金</t>
  </si>
  <si>
    <t>政策依据：吕卫发〔2020〕47号。（1）学历补贴：中专学历50元/月，大专学历100元/月，本科学历150元/月，其中第一学历本科及以上200元/月，中专及以上学历须为医学或药学专业学历。（2）执业资质补贴：乡镇执业助理医师50元/月，国家执业助理医师100元/月，执业医师200元/月；执业护士（师）50元/月。（3）职称补贴：医师50元/月，主治医师100元/月，副主任医师200元/月，主任医师300元/月；主管护师50元/月，副主任护师100元/月，主任护师150元/月。
经费安排及支出内容：拟安排市级配套293万元，对驻村医生在岗村医补贴。</t>
  </si>
  <si>
    <t>增强村居卫生室岗位吸引力，稳定优化乡村医生队伍，进一步提高村居卫生室服务能力。</t>
  </si>
  <si>
    <t>村卫生室实施基本药物制度</t>
  </si>
  <si>
    <t>政策依据：《关于进一步加强乡村医生队伍建设的意见》（晋政办发〔2012〕60号）《关于做好2021年基本药物制度补助项目工作的通知》（晋卫办药食函14号）。标准为七普农业人口每人每年补助10元，其中:中央补助6元,省补助2元,市县分别1元。
经费安排及支出内容：拟安排145万元。</t>
  </si>
  <si>
    <t>市级对全市12个县1446809农村人口每人每年补助1元，实行药品零差率，缓减农村就医贵的问题。</t>
  </si>
  <si>
    <t>村卫生室运行补助</t>
  </si>
  <si>
    <r>
      <t>政策依据：《关于进一步加强乡村医生队伍建设的意见》（晋政办发</t>
    </r>
    <r>
      <rPr>
        <sz val="10"/>
        <rFont val="宋体"/>
        <family val="0"/>
      </rPr>
      <t>〔</t>
    </r>
    <r>
      <rPr>
        <sz val="10"/>
        <rFont val="宋体"/>
        <family val="0"/>
      </rPr>
      <t>2015</t>
    </r>
    <r>
      <rPr>
        <sz val="10"/>
        <rFont val="宋体"/>
        <family val="0"/>
      </rPr>
      <t>〕</t>
    </r>
    <r>
      <rPr>
        <sz val="10"/>
        <rFont val="宋体"/>
        <family val="0"/>
      </rPr>
      <t>53号）《关于进一步加强乡村医生队伍建设工作的通知》（吕卫发</t>
    </r>
    <r>
      <rPr>
        <sz val="10"/>
        <rFont val="宋体"/>
        <family val="0"/>
      </rPr>
      <t>〔</t>
    </r>
    <r>
      <rPr>
        <sz val="10"/>
        <rFont val="宋体"/>
        <family val="0"/>
      </rPr>
      <t>2021</t>
    </r>
    <r>
      <rPr>
        <sz val="10"/>
        <rFont val="宋体"/>
        <family val="0"/>
      </rPr>
      <t>〕</t>
    </r>
    <r>
      <rPr>
        <sz val="10"/>
        <rFont val="宋体"/>
        <family val="0"/>
      </rPr>
      <t>78号）。每个村卫生室每年补助不低于2200元（其中：省财政360元、市财政360元，县市区财政不少于1480元）,市级按对3013个行政村卫生室每个补助不低于360元测算。
经费安排及支出内容：拟安排108万元。</t>
    </r>
  </si>
  <si>
    <t>进一步落实村医补偿政策，保障3013个行政村卫生室正常运转，加强卫生室阵地和确保村医队伍稳定，提升基层医疗卫生服务能力，解决农民“看病难、看病贵”的问题。</t>
  </si>
  <si>
    <t>基本公共卫生项目</t>
  </si>
  <si>
    <r>
      <t>政策依据：根据《基本公共卫生服务等五项补助资金管理办法》（晋财社</t>
    </r>
    <r>
      <rPr>
        <sz val="10"/>
        <rFont val="宋体"/>
        <family val="0"/>
      </rPr>
      <t>〔</t>
    </r>
    <r>
      <rPr>
        <sz val="10"/>
        <rFont val="宋体"/>
        <family val="0"/>
      </rPr>
      <t>2020</t>
    </r>
    <r>
      <rPr>
        <sz val="10"/>
        <rFont val="宋体"/>
        <family val="0"/>
      </rPr>
      <t>〕</t>
    </r>
    <r>
      <rPr>
        <sz val="10"/>
        <rFont val="宋体"/>
        <family val="0"/>
      </rPr>
      <t>122号）和《基本公共卫生服务等五项补助资金管理办法》（吕财社〔2020〕180号）。依据2020年常住人口数预算市级配套基本公共卫生服务项目经费，标准比上年79元增加了5元达到84元，按84元/人标准计算，西部政策县国家、省、市、县补助比例分别为80%、10%、5%、5%；非西部政策县（汾阳市）国家、省、市、县补助比例分别为60%、20%、10%、10%。2022年11县区市级应配套4.2元/人，汾阳市市级应配套8.4元/人。
经费安排及支出内容：拟安排1398万元。</t>
    </r>
  </si>
  <si>
    <t>市级对全市12个县3398120人按每人每年4.2元或8.4元补助，实现居民健康档案规范化电子建档、对适龄人群国家规划疫苗接种、65岁老年人实行体检等目标。</t>
  </si>
  <si>
    <t>公立医院改革药品零差率财政补贴资金</t>
  </si>
  <si>
    <t>政策依据：《吕梁市城市公立医院综合改革财政补助和财务管理实施方案》（吕财社〔2017〕56号）。根据吕梁市财政局、吕梁市卫计委关于印发《吕梁市城市公立医院综合改革财政补助和财务管理实施方案的》通知（吕财社〔2017〕56号）精神，城市公立医院因取消药品加成减少的合理收入，市级财政按补助15%的标准测算，以前三年的实际完成数为依据测算。
经费安排及支出内容：拟安排908万元。</t>
  </si>
  <si>
    <t>市级对4所市级公立医院因取消药品加成减少的合理收入，市级财政按补助15%的标准补助，推进公立医院改革，降低药品价格，切实解决老百姓“看病贵”的问题。</t>
  </si>
  <si>
    <t>综合医院</t>
  </si>
  <si>
    <t>落实计划生育项目</t>
  </si>
  <si>
    <t>政策依据：《山西省计划生育条例》和《实施意见》以及省计生委对市政府计划生育目标责任制考核要求，对独生子女家庭实施“独生子女父母奖励费、独生子女死亡或伤病残家庭一次性补助、退二孩指标独生子女父母奖励、农村双女绝育家庭一次性奖励、农村部分计划生育家庭奖励扶助、计划生育家庭特别救助”等六项奖励政策，并要求将计生服务员生活补助、计划生育宣传、流动人员计划生育管理等经费列入预算。村级计划生育服务员报酬85.13万元(3547*20*12)、奖励扶助827.8154万元（1.国家两种奖励对象58.7519万元。其中：农村部分计生家庭奖励扶助33.6527万元、国家特别扶助25.0992万元；2.省级四项奖励对象769.0635万元。其中：领证独生子女父母家庭764.5935万元、退二孩指标独生子女父母奖励2.55万元、农村双女绝育家庭0.72万元、领证独生子女死亡或伤残家庭1.2万元）、领证独生子女退休一次性奖励需款230万元。生育关怀经费预算46.558万元。
经费安排及支出内容：拟安排1190万元。</t>
  </si>
  <si>
    <t>落实计划生育项目补助，保障计生家庭的权益，提高人口质量。</t>
  </si>
  <si>
    <t>2100799 
2300249</t>
  </si>
  <si>
    <t>其他计划生育事务支出/卫生健康共同财政事权转移支付支出</t>
  </si>
  <si>
    <t>疫情防控专项资金</t>
  </si>
  <si>
    <t>政策依据：《国家基本公共卫生服务规范》（第三版）《新划入基本公共卫生服务相关工作规范（2019年版）》。
经费安排及支出内容：拟安排2000万元，用于市级疫情防控支出补助。</t>
  </si>
  <si>
    <t>提高全市公共卫生体系服务水平，高质量应对突发疫情。</t>
  </si>
  <si>
    <t>突发公共应急事件处理</t>
  </si>
  <si>
    <t>购买疫情常态化管理服务</t>
  </si>
  <si>
    <t>政策依据：《关于购买疫情防控常态化管理服务的请示》（吕卫报〔2021〕111号）。
经费安排及支出内容：拟安排30万元，完成购买方所规定的服务内容。</t>
  </si>
  <si>
    <t>夯实疫情常态化管理工作，提高突发疫情应对质量和效率。</t>
  </si>
  <si>
    <t>其他公共卫生支出</t>
  </si>
  <si>
    <t>食品安全风险监测能力建设项目地方配套资金</t>
  </si>
  <si>
    <t>政策依据：《关于教育卫生领域中央预算内投资重大项目的督办函》。《吕梁市疾病预防控制中心食品安全风险监测能力建设项目》总投资1278万元，2016年收到《吕梁市财政局关于下达2016年卫生计生领域第一批中央基建投资预算的通知》(吕财建〔2016〕48号)的765万元，并于2019年底完成资金支付，要完成此项目需市级配套资金513万元。
经费安排及支出内容：拟安排经费513万元。</t>
  </si>
  <si>
    <t>补齐我市食品安全风险监测硬件短板，提升我市食品安全风险监测水平。</t>
  </si>
  <si>
    <t>其他卫生健康支出</t>
  </si>
  <si>
    <t>智医助理项目</t>
  </si>
  <si>
    <t>政策依据：2020年4月13日山西省政府第65次常务会议“为人民群众提供全方位全生命周期健康服务”。
经费安排及支出内容：拟安排1000万元。</t>
  </si>
  <si>
    <t>推动健康医疗服务信息化工作进程，在服务流程、服务工具、服务方式、服务效率等方面进行突破创新，充分运用自然语言处理、医学认知智能技术、云计算、互联网等技术优势，有力支撑吕梁市基层医疗卫生服务高效开展，稳定运行，切实提高吕梁市医疗服务能力和服务质量。</t>
  </si>
  <si>
    <t>城乡医疗救助</t>
  </si>
  <si>
    <t>市医保局</t>
  </si>
  <si>
    <t>政策依据：《关于加快推进农村医疗救助工作的通知》晋民字〔2005〕155号和《关于开展城市医疗救助试点工作的实施意见》晋民字〔2005〕60号文件。
经费安排及支出内容：拟安排473万元。</t>
  </si>
  <si>
    <t xml:space="preserve">市级对全市12个县24352名城市低保对象、特困供养人员和167109名农村低保、特困供养、优抚对象需进行医疗救助的人员，通过对全市城乡困难群众实行医疗救助，缓解其因病致贫、因病返贫问题。  </t>
  </si>
  <si>
    <t>市医疗保障局</t>
  </si>
  <si>
    <t>城乡居民医疗保险补助</t>
  </si>
  <si>
    <t>政策依据：根据《关于做好2021年度城乡居民基本医疗保障工作的通知》（吕医保发〔2021〕70号）。预计2022年财政补助标准每人每年增加30元，人均筹资达到930元，其中：个人缴费320元，各级财政补助610元。财政补助部分：中央补助488元（非西部县366元），省级补助61元（非西部县122元），市级补助27.45元（非西部县54.9元），县级补助33.55元（非西部县67.1元）。
经费安排及支出内容：2022年预计参保人数3006355人，拟安排10121万元。</t>
  </si>
  <si>
    <t>市级对全市3006355名符合参保条件的居民参加城乡居民医疗保险每人每年西部县补助27.45元，非西部县52.2元。通过财政补助来引导、鼓励城乡居民参加城乡居民医疗保险，实现符合条件的参保人员应保尽保的目标，为全市城乡居民提供医疗保障。</t>
  </si>
  <si>
    <t>财政对城乡居民基本医疗保险基金的补助</t>
  </si>
  <si>
    <t>国有特困企业医疗保险资金</t>
  </si>
  <si>
    <r>
      <t>政策依据：吕政发</t>
    </r>
    <r>
      <rPr>
        <sz val="10"/>
        <rFont val="宋体"/>
        <family val="0"/>
      </rPr>
      <t>〔</t>
    </r>
    <r>
      <rPr>
        <sz val="10"/>
        <rFont val="宋体"/>
        <family val="0"/>
      </rPr>
      <t>2005</t>
    </r>
    <r>
      <rPr>
        <sz val="10"/>
        <rFont val="宋体"/>
        <family val="0"/>
      </rPr>
      <t>〕</t>
    </r>
    <r>
      <rPr>
        <sz val="10"/>
        <rFont val="宋体"/>
        <family val="0"/>
      </rPr>
      <t>143号、</t>
    </r>
    <r>
      <rPr>
        <sz val="10"/>
        <rFont val="宋体"/>
        <family val="0"/>
      </rPr>
      <t>〔</t>
    </r>
    <r>
      <rPr>
        <sz val="10"/>
        <rFont val="宋体"/>
        <family val="0"/>
      </rPr>
      <t>2010</t>
    </r>
    <r>
      <rPr>
        <sz val="10"/>
        <rFont val="宋体"/>
        <family val="0"/>
      </rPr>
      <t>〕</t>
    </r>
    <r>
      <rPr>
        <sz val="10"/>
        <rFont val="宋体"/>
        <family val="0"/>
      </rPr>
      <t>182号、</t>
    </r>
    <r>
      <rPr>
        <sz val="10"/>
        <rFont val="宋体"/>
        <family val="0"/>
      </rPr>
      <t>〔</t>
    </r>
    <r>
      <rPr>
        <sz val="10"/>
        <rFont val="宋体"/>
        <family val="0"/>
      </rPr>
      <t>2011</t>
    </r>
    <r>
      <rPr>
        <sz val="10"/>
        <rFont val="宋体"/>
        <family val="0"/>
      </rPr>
      <t>〕</t>
    </r>
    <r>
      <rPr>
        <sz val="10"/>
        <rFont val="宋体"/>
        <family val="0"/>
      </rPr>
      <t>110号、</t>
    </r>
    <r>
      <rPr>
        <sz val="10"/>
        <rFont val="宋体"/>
        <family val="0"/>
      </rPr>
      <t>〔</t>
    </r>
    <r>
      <rPr>
        <sz val="10"/>
        <rFont val="宋体"/>
        <family val="0"/>
      </rPr>
      <t>2010</t>
    </r>
    <r>
      <rPr>
        <sz val="10"/>
        <rFont val="宋体"/>
        <family val="0"/>
      </rPr>
      <t>〕</t>
    </r>
    <r>
      <rPr>
        <sz val="10"/>
        <rFont val="宋体"/>
        <family val="0"/>
      </rPr>
      <t>102号和《吕梁市财政局关于对市房管中心解决房屋建筑装潢公司职工医疗保险问题的函》（吕财函〔2021〕17号）。
经费安排及支出内容：拟安排经费614万元。</t>
    </r>
  </si>
  <si>
    <t>对全市48户国有特困企业2156名职工参加医疗保险和大病保险进行补助，实现解决困难企业职工参保困难的目标。</t>
  </si>
  <si>
    <t>社会保险经办机构</t>
  </si>
  <si>
    <t>“三社联动”政府购买社会组织服务</t>
  </si>
  <si>
    <t>市民政局</t>
  </si>
  <si>
    <r>
      <t>政策依据：省委、省政府《关于加强和完善城乡社区治理的实施意见》（晋发</t>
    </r>
    <r>
      <rPr>
        <sz val="10"/>
        <rFont val="宋体"/>
        <family val="0"/>
      </rPr>
      <t>〔</t>
    </r>
    <r>
      <rPr>
        <sz val="10"/>
        <rFont val="宋体"/>
        <family val="0"/>
      </rPr>
      <t>2017</t>
    </r>
    <r>
      <rPr>
        <sz val="10"/>
        <rFont val="宋体"/>
        <family val="0"/>
      </rPr>
      <t>〕</t>
    </r>
    <r>
      <rPr>
        <sz val="10"/>
        <rFont val="宋体"/>
        <family val="0"/>
      </rPr>
      <t>54号）和《山西省民政厅关于深入推进“三社联动”加强社区治理和服务创新的意见》（晋民发〔2017〕28号）文件。测算2021年全市试点开展6个社区购买服务，每个补助5万元。
经费安排及支出内容：拟安排经费30万元。</t>
    </r>
  </si>
  <si>
    <t xml:space="preserve">市级对全市开展6个社区购买服务，每个每年补助5万元，深入推进“三社联动”加强社区治理和服务创新，建立示范三社联动试点。
</t>
  </si>
  <si>
    <t>基层政权建设和社区治理</t>
  </si>
  <si>
    <t>社区居民委员会建设</t>
  </si>
  <si>
    <t>政策依据：《关于加强和完善社区服务功能提升社区治理能力实施方案》（吕办发〔2020〕26号）。2021年底全市共有241个社区居委会。测算标准：1000户以下89个，需178万元（89*20000）；1000-1999户以下48个，需144万元（48*30000）；2000-2999户32个，社需128万元（32*40000）；3000户以上63个，需315万元（63*50000）。共需经费765万元（孝义市省直管除外）。
经费安排及支出内容：拟安排765万元。</t>
  </si>
  <si>
    <t>进一步加强城市社区居民委员会建设工作、落实经费保障推进社区“三有一化”建设、加强和完善社区服务功能提升社区治理能力。</t>
  </si>
  <si>
    <t>社会保障和就业共同财政事权转移支付支出</t>
  </si>
  <si>
    <t>困难群众生活救助</t>
  </si>
  <si>
    <t>政策依据：吕民发〔2013〕40号《吕梁市民政局 吕梁市财政局关于印发&lt;吕梁市城乡困难群众临时救助办法&gt;》，吕民发〔2021〕16号、吕民发〔2020〕32号、吕民发〔2018〕39号。困难群众生活救助资金补助金额为104065.6万元，上级补助68304万元，市县共需配套资金数为35761.6万元，其中，按照市县配套比例：贫深度贫困县7:3，一般贫困县5:5，其他县4:6，共需市级配套资金20321.9万元；此外，散居孤儿需市级配套补助28.32万元；以上两项共需资金20350.22万元。
经费安排及支出内容：拟安排1000万元。</t>
  </si>
  <si>
    <t>兜底困难群众基本生活保障，使全市困难群众生活得到保障，为全市实现共同富裕筑牢基础。</t>
  </si>
  <si>
    <t>农村老年人日间照料中心</t>
  </si>
  <si>
    <t>政策依据：《吕梁市推进农村养老服务行动计划（2020-2022年）的通知》（吕办发〔2020〕16号）。2021年已建成84个农村老年人日间照料中心、运营良好的农村养老服务设施新建、改建项目，按照每个日间照料中心10万元进行奖补。
经费安排及支出内容：拟安排840万元。</t>
  </si>
  <si>
    <t>资金落实后，可为全市大约20万名农村70岁以上的老年人提供白天就餐、休息、娱乐等日间照料。</t>
  </si>
  <si>
    <t>幸福小院</t>
  </si>
  <si>
    <t>政策依据：《吕梁市推进农村养老服行动计划（2020-2022年）的通知》（吕办发〔2020〕16号）。2021年已建成136个幸福小院，拟对运营良好的农村养老服务设施新建、改建项目，按照每个幸福小院3万元的标准进行奖补。
经费安排及支出内容：拟安排408万元。</t>
  </si>
  <si>
    <t>发展养老事业专项资金</t>
  </si>
  <si>
    <t>政策依据：《吕梁市居家和社区养老服务改革试点工作实施方案》（吕办发〔2020〕27号）。智慧平台运行费120万元、配套建设6个试点项目300（6*50）万元、摸底筛查购买服务200万元、城市幸福养老建设补助480（40*12县）万元。
经费安排及支出内容：拟安排500万元，用于全市居家和社区养老服务设施项目布局规划和试点建设等工作。</t>
  </si>
  <si>
    <t>全面推动我市居家和社区养老服务工作，建成以居家为基础、社区为依托、机构为补充、医养相结合的养老服务体系。</t>
  </si>
  <si>
    <t>2080299</t>
  </si>
  <si>
    <t>其他民政管理事务支出</t>
  </si>
  <si>
    <t>困难残疾人生活补贴和重度残疾人护理补贴</t>
  </si>
  <si>
    <t>政策依据：国发〔2015〕52号），晋政发〔2016〕5号），《吕梁市人民政府关于建立困难残疾人生活补贴和重度残疾人护理补贴制度的通知》（吕政发〔2016〕21号）、《关于建立残疾人两项补贴标准动态调整机制的通知》（吕民发〔2020〕75号）。2021年全省平均农村低保标准5658元/人/年，按照困难残疾人15%，重度护理残疾人20%测算取整，2022困难残疾人补贴71元/人/月，市级配套标准为7.1元/人/月。2022预报数为29918人，需254.9万元；重度护理残疾人补贴94元/人/月，市级配套标准为9.4元/人/月。2022预报数为34928人，需393.99万元，合计648.89万元。
经费安排及支出内容：拟安排649万元。</t>
  </si>
  <si>
    <t>提高全市29918名困难残疾人和34928名重度残疾人的生活水平。</t>
  </si>
  <si>
    <t>护理护工培训及就业专项资金</t>
  </si>
  <si>
    <t>市人力资源和社会保障局</t>
  </si>
  <si>
    <t>政策依据：《吕梁市人民政府关于印发吕梁山护工培训就业工作五年规划（2021-2025）的通知》（吕政发〔2021〕8号），建立就业发展资金。
经费安排及支出内容：拟安排2500万元。</t>
  </si>
  <si>
    <t>攻坚深度贫困县建立农业发展资金，帮助12500名贫困人口培训就业，完成扶贫脱贫任务。</t>
  </si>
  <si>
    <t>2080702</t>
  </si>
  <si>
    <t>职业培训补贴</t>
  </si>
  <si>
    <t>市人社局</t>
  </si>
  <si>
    <t>新中国成立前参加工作退休老工人津贴</t>
  </si>
  <si>
    <t>政策依据：吕财综〔2015〕79号、晋人社厅发〔2013〕3号。测算标准：生活补助2177元/月；医疗补助3000元/年。
经费安排及支出内容：拟安排9万元。</t>
  </si>
  <si>
    <t>市级对全市3名新中国成立前参加工作的退休老工人安排生活补助每人每月补助2177元，医疗补助每人每年3000元，对退休老工人给与关怀，解决其生活困难。</t>
  </si>
  <si>
    <t>吕梁驻军军队随军家属生活补贴</t>
  </si>
  <si>
    <t>政策依据：吕梁市人民政府〔2017〕8次专题会议纪要。生活费1000元/人/月；市财政给挂靠单位拨付工作经费3万元/年。2022年预计83人，共需103万元。
经费安排及支出内容：拟安排103万元。</t>
  </si>
  <si>
    <t>对市级83名现役军官未就业随军家属每人每月发放1000元生活费，为吕梁驻军随军家属提供生活保障。</t>
  </si>
  <si>
    <t>其他社会保障和就业支出</t>
  </si>
  <si>
    <t>资助建档立卡贫困户参加城乡居民养老保险个人缴费</t>
  </si>
  <si>
    <t>政策依据：《关于实施农村建档立卡贫困人口养老保险帮扶的通知》（吕人社字〔2017〕328号）。对农村建档立卡贫困人口参加城乡居民养老保险个人缴费部分资助 ，筹资比例；市级30%（30元/年）。2022年预计符合规定的为314525人，共需资金944万元。
经费安排及支出内容：拟安排944万元。</t>
  </si>
  <si>
    <t>对全市13个县314225人符合条件的建档立卡贫困人口参加城乡居民养老保险每人每年补助30元，资助建档立卡贫困人口全部参加城乡居民养老保险，实现32万建档立卡贫困户老有所养的目标。</t>
  </si>
  <si>
    <t>贫困地区转移支付支出</t>
  </si>
  <si>
    <t>城乡居民社会养老保险市级补助资金（入口）</t>
  </si>
  <si>
    <t>政策依据：省政府《关于建立统一的城乡居民基本养老保险制度的实施意见》（晋政发〔2014〕18号），省人社厅财政厅《关于调整提高新农合和城乡居民基础养老金标准的通知》（晋人社厅发〔2013〕8号）市政府《关于印发吕梁市建立统一的城乡居民基本养老制度实施方案的通知》（吕政发〔2014〕20号），对城乡居民实行养老保险制度改革。2022年预算缴费人数,参保人员(16-59周岁)“入口”补助资金，市、县按不低于30元（每人每年，下同）的标准共同承担。缴200元补35元,缴300元补40元,缴500元补60元，缴700元补80元，缴1000元补100元，缴1500元补140元，缴2000元补180元，缴3000元补220元，缴4000元补260元，缴5000元补300元。市财政对孝义市、柳林县、离石区的补贴标准为5元/年人,对交城、汾阳、中阳、兴县、方山五县（市）补贴标准为10元/年人;对岚县、文水、交口、临县、石楼五县（市）补贴标准为15元/年人，剩余部分由县级政府负担；2022年基金预算参保缴费人数1089256人，需补助资金1162万元。
经费安排及支出内容：拟安排1162万元。</t>
  </si>
  <si>
    <t>市级对全市13个县城乡居民养老保险参保人员进行参保补助，其中对柳林、孝义、离石每人每年补助5元,对交城、汾阳、中阳、兴县、方山每人每年补助10元;岚县、文水、交口、临县、石楼每人每年补助15元，通过财政补助来引导、鼓励城乡居民参加养老保险，实现1089256名符合条件的参保人员应保尽保的目标。</t>
  </si>
  <si>
    <t>城乡居民社会养老保险市级补助资金（出口）</t>
  </si>
  <si>
    <t xml:space="preserve"> 政策依据：《吕梁市进一步推进“两不愁三保障”突出问题解决的若干措施》（吕政办发〔2019〕41号）”，决定从2019年1月1日起，为所有符合领取城乡居民基本养老保险待遇的60周岁以上人员，每人每月增加6元的市级财政基础养老金，简称“出口”补助资金。“出口”补助资金：符合领取城乡居民基本养老保险待遇的60周岁以上人员，每人每月增加6元的市级财政基础养老金。根据财政部专员办2019年4月城乡居民基本养老保险中央、省“出口”补助资金审核后，确定的我市2022年领取城乡居民基本养老保险待遇的60周岁以上人员平均数为496234人，月人均6元。经测算，2022年需市级财政列支“出口”补助资金3573万元。
经费安排及支出内容：拟安排3573万元。</t>
  </si>
  <si>
    <t>为所有符合领取城乡居民基本养老保险待遇的60周岁以上人员，每人每月增加6元的市级财政基础养老金。</t>
  </si>
  <si>
    <t>公益性岗位人员经费</t>
  </si>
  <si>
    <t>政策依据：《关于进一步加强公益性岗位开发管理的通知》（晋人社厅函〔2021〕305号）测算标准：1.2021年第四季度岗位补贴和社会保险需72.6万元。2.2022年需资金1102.66万元。
经费安排及支出内容：拟安排1175万元。</t>
  </si>
  <si>
    <t>保障公益性岗位人员支出，提升公益性岗位工作效益。</t>
  </si>
  <si>
    <t>2080705</t>
  </si>
  <si>
    <t>公益性岗位补贴</t>
  </si>
  <si>
    <t>离石灵活就业市场</t>
  </si>
  <si>
    <r>
      <t>政策依据：《国务院关于印发“十四五”就业促进规划的通知》（国发</t>
    </r>
    <r>
      <rPr>
        <sz val="10"/>
        <rFont val="仿宋"/>
        <family val="3"/>
      </rPr>
      <t>〔</t>
    </r>
    <r>
      <rPr>
        <sz val="10"/>
        <rFont val="宋体"/>
        <family val="0"/>
      </rPr>
      <t>2021</t>
    </r>
    <r>
      <rPr>
        <sz val="10"/>
        <rFont val="仿宋"/>
        <family val="3"/>
      </rPr>
      <t>〕</t>
    </r>
    <r>
      <rPr>
        <sz val="10"/>
        <rFont val="宋体"/>
        <family val="0"/>
      </rPr>
      <t>14号）及“2021年全省零工市场建设暨下半年就业服务重点工作推进会”精神；《吕梁市离石灵活就业市场建设方案》。</t>
    </r>
    <r>
      <rPr>
        <b/>
        <sz val="10"/>
        <rFont val="宋体"/>
        <family val="0"/>
      </rPr>
      <t xml:space="preserve">
</t>
    </r>
    <r>
      <rPr>
        <sz val="10"/>
        <rFont val="宋体"/>
        <family val="0"/>
      </rPr>
      <t>经费安排及支出内容：拟安排2000万元。</t>
    </r>
  </si>
  <si>
    <t>吸纳就业、扩大就业容量、稳定就业市场、优化营商环境、保障企业用工。</t>
  </si>
  <si>
    <t>2080701</t>
  </si>
  <si>
    <t>就业创业服务补贴</t>
  </si>
  <si>
    <t>退役士兵自谋职业一次性经济补助</t>
  </si>
  <si>
    <t>市退役军人事务局</t>
  </si>
  <si>
    <t>政策依据：《吕梁市人民政府关于妥善解决我市城镇退役士兵安置遗留问题的实施意见》吕政发〔2011〕39号；《吕梁市退伍军人安置办公室关于解决市直城镇退役士兵安置遗留问题的方案》吕政复退字〔2013〕1号。标准：转业士官为2010年城镇居民人均可支配收入（15278元）的3倍加一年军龄10000元，自谋职业城镇退役义务兵为2010年城镇居民人均可支配收入（15278元）的2倍加一年军龄10000元。测算：2022预计8人，其中，转业士官（一期）2人，需19.17万元，义务兵6人，需30.33万元，合计50万元。
经费安排及支出内容：拟安排50万元。</t>
  </si>
  <si>
    <t>市级对全市8名自谋职业转业士兵进行一次性经济补助，缓解政府安置压力，有效保障退役士兵合法权益，实现安置工作改革顺利实施的目标。</t>
  </si>
  <si>
    <t>退役士兵安置</t>
  </si>
  <si>
    <t>符合安排工作条件退役士兵待安置期间生活补助</t>
  </si>
  <si>
    <t>政策依据：《退役士兵安置条例》第三章三十五条规定，退役士兵待安排工作期间，安置地人民政府应当按照不低于当地最低生活水平的标准，按月发给生活补助费。预计2022年办理此项业务的共有6名退役士兵，本年度12月底全部解决到位。2022年预计此项工作需要经费46万元。
经费安排及支出内容：拟安排46万元。</t>
  </si>
  <si>
    <t>做好符合安排工作条件的退役士兵待安排工作期间生活费发放工作，保证安置工作改革顺利实施，促进经济发展与社会的和谐稳定。</t>
  </si>
  <si>
    <t>其他退役安置支出</t>
  </si>
  <si>
    <t>优抚对象生活补助市级配套</t>
  </si>
  <si>
    <t>政策依据：省民政厅、财政厅《关于调整部分部分优抚对象等人员抚恤和生活补助标准的通知》（晋民发〔2018〕46号）、晋退役军人发〔2020〕22号晋退役军人发〔2021〕30号等文件精神。（一）优抚对象补助需489.32万元：抗日战争时期老复员军人需6.63万元（82人*808.4元/人/年）；解放战争时期老复员军人需18.6万元（312人*596元/人/年）；新中国成立后及抗美援朝老复员军人需8.28万元（148人*559.6元/人/年）；带病回乡退伍军人需350.51万元（2873人*1220元/人/年）；参战参核人员需94.07万元（871人*1080元/人/年）；2021年8-12月提标11.23万元（2873+871)*6*5
（二）老党员补助资金需29.3万元。按市委组织部提供的新中国成立前老党员人数及中央、省、市50%、25%、25%配套比例测算。两项合计519万元。
经费安排及支出内容：拟安排519万元。</t>
  </si>
  <si>
    <t>市级对全市542名抗日战争时期、解放战争时期、新中国成立后及抗美援朝在乡老复员军人每人每年补助808.4元、596元、559.6元，2916名带病回乡退伍军人每人每年补助1148元，871名参战参试退役人员每人每年补助1008元，对190名新中国成立前农村老党员生活补助，保障全市优抚对象抚恤金和新中国成立前老党员基本生活补助足额按时发放。</t>
  </si>
  <si>
    <t>优抚对象医疗补助市级配套经费</t>
  </si>
  <si>
    <t>政策依据：《山西省优抚对象医疗保障实施办法》（晋民字〔2007〕112号）、《山西省双拥模范城（县）创建命名管理办法实施细则》和《山西省双拥模范城（县）考核验收评分标准》（晋拥字〔2019〕3号）及根据财社〔2019〕225号文件，要求各地对优抚对象医疗补助资金纳入预算。测算标准：50元/人。2022预计人数6278人，需资金31万元。
经费安排及支出内容：拟安排31万元。</t>
  </si>
  <si>
    <t>优抚对象医疗补助市财政配套资金31.39万元。根据优抚医疗相关政策和双拥模范城创建工作要求，市级财政需对重点优抚医疗对象落实人均50元的配套资金。</t>
  </si>
  <si>
    <t>自主就业退役士兵一次性经济补助</t>
  </si>
  <si>
    <t>政策依据：晋政办发﹝2012﹞62号：“对选择自主就业的退役士兵，根据其服役年限，按照每年4500元的标准，由县（市、区）人民政府发放给一次性经济补助”；晋财社﹝2013﹞60号“根据全省各县（市、区）的人均可用财力情况，分别按30%、40%、50%安排省级负担，其余部分由市县负担，市县负担比例自行确定”。参照2018年底全市自主就业退役士兵人数测算，按照惯例，市级按资金缺口比例进行配套107万元。
经费安排及支出内容：拟安排107万元。</t>
  </si>
  <si>
    <t>增强自主就业退役士兵就业创业的观念信心，有效保障自主就业退役士兵合法权益。同时事关国防和军队建设，实现经济发展与社会和谐稳定的目标。</t>
  </si>
  <si>
    <t>残疾人康复救助</t>
  </si>
  <si>
    <t>市残联</t>
  </si>
  <si>
    <t>政策依据：吕政发〔2019〕4号《吕梁市人民政府关于印发吕梁市残疾儿童康复救助实施办法的通知》。1、0-8岁残疾儿童抢救性康复125名*1.6万元=200万元；2、0-8儿童残疾预防宣传经费6万元（市本级：合并2021年经常性项目3万元）3、残疾人辅助器具适配50万元（市本级：2021年30万元）。
经费安排及支出内容：拟安排256万元。</t>
  </si>
  <si>
    <t>市级对全市125名0-8岁残疾儿童抢救性康复，人均1.6万元；残疾人辅助器具适配50万元。实现显著改善残疾儿童功能状况，加大宣传残疾预防，早发现早治疗早康复。</t>
  </si>
  <si>
    <t>2081104 
2300248</t>
  </si>
  <si>
    <t>残疾人康复 
社会保障和就业共同财政事权转移支付支出</t>
  </si>
  <si>
    <t>农村基层党组织助残扶贫助残帮扶项目</t>
  </si>
  <si>
    <t>政策依据：国发〔2021〕10号、晋残联〔2021〕55号、晋残联〔2021〕16号。130户，6000元/户/年，共计78万元。
经费安排及支出内容：拟安排78万元。</t>
  </si>
  <si>
    <t>对易返贫致贫残疾人强化动态监测，建立健全快速发现和响应机制。及时发现返贫致贫风险，落实帮扶措施，实现应帮尽帮。</t>
  </si>
  <si>
    <t>2300248</t>
  </si>
  <si>
    <t>残疾人意外伤害及疾病身故保险</t>
  </si>
  <si>
    <t>政策依据：《吕梁市2021年政府民生实事残疾人人身意外伤害及疾病身故保险全覆盖实施办法》（吕残联字〔2021〕27号）。2022年预计人数11.5万人，人均50元，共计575万元。
经费安排及支出内容：拟安排575万元。</t>
  </si>
  <si>
    <t>将全市持证残疾人人身意外伤害及疾病身故保险全覆盖纳入政府民生实事，为残疾人安全稳定生活提供有力保障。</t>
  </si>
  <si>
    <t>救灾专项资金</t>
  </si>
  <si>
    <t>市应急管理局</t>
  </si>
  <si>
    <t>政策依据：《自然灾害救助条例》（中华人民共和国国务院令577号）,财政部、民政部《关于印发自然灾害生活救助资金管理办法的通知》（财社〔2011〕6号），实施重特大自然灾害和冬春灾民救助。根据自然灾害救助资金管理办法，所需资金按中央70%、省15%、市县15%配套比例测算。市县分担比例为：一般预算收入在10亿以上的县：市级补助3%，县级负担12%；3-10亿元的县：市级补助5%，县级负担10%；3亿以下的县：市级补助7%，县级负担8%；一般性自然灾害由地方财政补助。
经费安排及支出内容：拟安排300万元，用于救灾物资采购及县级补助。</t>
  </si>
  <si>
    <t>解决受灾人员基本生活困难；应对突发自然灾害所需的口粮、饮用水、帐篷、等物资。实现灾情发生后，灾民第一时间可以得到救助，并保障其冬春期间基本生活困难，以及灾后物资保障。</t>
  </si>
  <si>
    <t>自然灾害救灾补助</t>
  </si>
  <si>
    <t>经济建设科</t>
  </si>
  <si>
    <t>离休干部医药费</t>
  </si>
  <si>
    <t>市老干部局</t>
  </si>
  <si>
    <t>政策依据：中共中央办公厅国务院办公厅关于转发《中央组织部国家经贸委财政部人事部劳动和社会保障部卫生部关于落实离休干部离休费、医药费的意见》的通知（中办厅字〔2000〕61号），建立离休干部离休费、医药费保障机制和财政支持机制。
经费安排及支出内容：拟安排经费100万元，足额保障市营21名企业离休干部的医药费用支出。</t>
  </si>
  <si>
    <t>保证离休干部医药费及时报销，体现政府关怀。</t>
  </si>
  <si>
    <t>其他行政事业单位养老支出</t>
  </si>
  <si>
    <t>行政政法科</t>
  </si>
  <si>
    <t>老干部局</t>
  </si>
  <si>
    <t>国企解困和改革专项资金</t>
  </si>
  <si>
    <t>市工业和信息化局</t>
  </si>
  <si>
    <t>政策依据：吕梁市人民政府办公厅《关于印发吕梁市技术改造专项资金使用管理暂行办法的通知》（吕政办发〔2018〕65号）、吕梁市人民政府《关于促进规模以上工业企业技术改造提质增效工作的实施意见》（吕政发〔2017〕8号），依据市属企业报回的退休人数和欠缴养老保险预估数计算（包括四纺机厂生活费）。
经费安排及支出内容：拟安排2000万元，用于解决市属国有企业退休职工的养老保险及困难企业职工生活费。</t>
  </si>
  <si>
    <t>通过分年度安排退休国有企业职工五险一金，妥善维护停产国有企业职工的合法权益，确保停产停业国有企业职工的稳定。</t>
  </si>
  <si>
    <t>其他国有资产监管支出</t>
  </si>
  <si>
    <t>新城被征地老年人生活补贴</t>
  </si>
  <si>
    <t>市新区建管中心</t>
  </si>
  <si>
    <t>政策依据：《关于印发吕梁市新城“农转非”就业安置和社会保障工作实施方案的通知》（吕政发〔2013〕5号）。市级财政按300元/人/月进行补助。 2022年新城区建设共涉及征地农民符合享受老年生活补贴人数5322人（新城区建设指挥部提供），需补助1946万元。
经费安排及支出内容：拟安排1946万元。</t>
  </si>
  <si>
    <t>市级对新城区建设涉及征地农民符合规定条件的5322名老年人给予每人每月300元补贴，保障被征地老年人基本生活需求。</t>
  </si>
  <si>
    <t>（二）教育事业</t>
  </si>
  <si>
    <t>42</t>
  </si>
  <si>
    <t>办好人民满意的教育专项资金</t>
  </si>
  <si>
    <t>市教育局</t>
  </si>
  <si>
    <t>政策依据：《吕梁市人民政府办公厅关于加强市区基础教育改革发展的意见》（吕政发〔2018〕2号）《关于办好人民满意教育的行动方案》（吕发〔2021〕17号 ）等文件精神，设立办好人民满意的教育专项资金。
经费安排及支出内容：拟安排26400万元，主要用于教改课后服务费补助资金1288万元、中小学幼儿园教师（含中职）20%增量绩效1234万元、校长薪酬制改革200万元、吕梁一中黄岗管理团队“合作服务管理及无形资产使用费”600万元、黄冈管理团队及骨干教师费用500万元、吕梁一中设施设备购置经费3000万元、吕梁师范高等专科学校设备购置（第二批）4500万元、教育扶贫一期PPP项目可行性缺口补助（一中）4500万元、吕梁二中设施改造1000万元以及城区基础教育改革发展等9578万元。</t>
  </si>
  <si>
    <t>优化学校布局、提升办学质量、实现“一年大起步、二年见成效、三年大提升”，尽快实现市委、市政府提出的“优化学校布局、提升办学质量目标”，全面提升市区学校的管理水平和教学质量；高度重视农村义务教育、办好学前教育，实现乡村振兴，办好人民满意教育。</t>
  </si>
  <si>
    <t>2059999</t>
  </si>
  <si>
    <t>其他教育支出</t>
  </si>
  <si>
    <t>科教文化科</t>
  </si>
  <si>
    <t>教育局、吕梁一中、吕梁二中、吕梁师范高等专科学校筹备组、其他相关学校</t>
  </si>
  <si>
    <t>43</t>
  </si>
  <si>
    <t>吕梁师范高等专科学校附属配电工程</t>
  </si>
  <si>
    <t>市新区建设管理中心</t>
  </si>
  <si>
    <t>政策依据：市长〔2022〕2次办公会议纪要。
经费安排及支出内容：拟安排1500万元，用于吕梁师范高等专科学校附属配电工程。</t>
  </si>
  <si>
    <t>保障吕梁高等幼儿师范学院按时按质完成项目建设，保障学校用电的安全性、可靠性。</t>
  </si>
  <si>
    <t>其他城乡社区公共设施支出</t>
  </si>
  <si>
    <t>资环科</t>
  </si>
  <si>
    <t>44</t>
  </si>
  <si>
    <t>贺昌中学高中部整体搬迁项目</t>
  </si>
  <si>
    <t>政策依据：《关于办好人民满意教育的行动方案》（吕发〔2021〕17号），加大投入力度，全面改善普通高中办学条件，到2022年底，全市普通高中办学条件全部达到省定标准。
经费安排及支出内容：拟安排5000万元，不足部分债券资金中统筹安排。</t>
  </si>
  <si>
    <t>保障贺昌中学顺利搬迁，达到省定办学条件标准。</t>
  </si>
  <si>
    <t>其他国有土地使用权出让收入安排的支出</t>
  </si>
  <si>
    <t>教科文科</t>
  </si>
  <si>
    <t>45</t>
  </si>
  <si>
    <t>学前教育幼儿资助资金</t>
  </si>
  <si>
    <t>政策依据：《山西省建立学前教育资助制度实施方案》、《关于加大财政支持学前教育发展的通知》（财教〔2011〕405号），对在读的家庭经济困难儿童、孤儿和残疾儿童给予生活补助。补助标准为1000元/生/年，受助儿童覆盖面按在园儿童数的15%进行测算，中央奖补资金15%，不足部分由省、市、县按4:3:3比例进行分担。
经费安排及支出内容：拟安排282万元，主要用于对在读的家庭经济困难儿童、孤儿和残疾的学前幼儿生活补助。</t>
  </si>
  <si>
    <t>保障全市102212名家庭经济困难儿童、孤儿和残疾学前幼儿顺利进入幼儿园就读。</t>
  </si>
  <si>
    <t>2050201 
2300245</t>
  </si>
  <si>
    <t>学前教育
教育共同财政事权转移支付支出</t>
  </si>
  <si>
    <t>教育局</t>
  </si>
  <si>
    <t>46</t>
  </si>
  <si>
    <t>城乡义务教育转移支付</t>
  </si>
  <si>
    <t>政策依据：《国务院关于进一步完善城乡义务教育经费保障机制》（国发〔2015〕67号），从2016年春季学期开始，统一城乡义务教育学校生均公用经费标准定额，同时，取消对城市义务教育免除学杂费和进城务工人员随迁子女接受义务教育的中央奖补政策。
经费安排及支出内容：拟安排1782万元。其中：1、义务教育公用经费：小学生每生每年（下同）745元、初中生945元。对100人以下教学点仍按100人规模补助公用经费。⑴“两区县”中央和地方按8:2配套；⑵非“两区”县（汾阳）和不足100人的学校，中央和地方按6:4配套。地方分担比例均为省、市、县5:2:3。2、义务教育寄宿生公用经费：在义务教育公用经费测算基础上，每生提高200元。3、特殊教育学校公用经费：标准为6000元，分担比例执行上述政策。4、义务教育家庭困难寄宿生和非寄宿生生活费补助：⑴家庭经济困难寄宿生生活费补助标准为：小学4元/生/年、初中5元/生/年，按学生每年在校天数按250天计算，受助面寄宿生的23%。即小学生1000元/生/年；初中生1250元/生/年。⑵按照国家基础标准50%的比例核定家庭经济困难非寄宿生生活补助标准，即小学生500元/生/年，初中生625元/生/年。中央与地方分担比例5：5，地方分担比例省、市、县5:2:3。</t>
  </si>
  <si>
    <t>把城乡义务教育全面纳入公共财政保障范围，有效减轻农村家庭子女接受义务教育的经济负担。全面保障我市小学229965人、初中104070人、1375名特教学生接受义务教育和保障337个不足百人校正常运转。</t>
  </si>
  <si>
    <t>2050299 
2300245</t>
  </si>
  <si>
    <t>其他普通教育支出
教育共同财政事权转移支付支出</t>
  </si>
  <si>
    <t>47</t>
  </si>
  <si>
    <t>普通高中家庭经济困难学生助学金</t>
  </si>
  <si>
    <t>政策依据：财政部《关于建立普通高中家庭经济困难学生国家资助制度的意见》（财教〔2010〕356号），对高中家庭困难学生给予补助。补助标准为2000元/生/年，受助面为20%，资金分担比例：中央与地方6:4；地方分担比例按学校现行管理体制和经费隶属关系分级负担。其中：民办学校按属地原则由当地政府负担；“两区县”按省、县5:5分担，按学生人数测算。
经费安排及支出内容：拟安排131万元。</t>
  </si>
  <si>
    <t>推进教育扶贫工程，确保按市级三所高中助学金覆盖面不低于在校学生的20%，使各高中20%覆盖面以内的贫困家庭高中生得到救助，接受公平教育。</t>
  </si>
  <si>
    <t>高中教育</t>
  </si>
  <si>
    <t>48</t>
  </si>
  <si>
    <t>普通高中建档立卡家庭经济困难学生免学费补助</t>
  </si>
  <si>
    <t>政策依据：根据《中共中央　国务院关于打赢脱贫攻坚战的决定》，《财政部 教育部关于免除普通高中建档立卡家庭经济困难学生学杂费的意见》（财教〔2016〕292号）、《山西省财政厅、山西省教育厅关于预拨2016年秋季学期普通高中免学杂费中央补助经费预算的通知》（晋财教〔2016〕182号，着力加强教育脱贫，对所有建档立卡贫困家庭学生就读普通高中生给予学杂费补助。中央与地方分担比例6:4，地方负担部分，市属学校由省、市财政按1:9比例分担，贫困县学校由省级和县级按5：5比例分担,非贫困县学校由省级和县级按3：7比例分担，市直三所高中，高级中学、贺中补助标准为1600元/生·年，高级实验中学为1400元/生·年。根据市本级三所高中统计的建档立卡学生人数测算。
经费安排及支出内容：拟安排43万元。</t>
  </si>
  <si>
    <t>落实精准扶贫政策，让780名贫困家庭的子女顺利完成高中学业，接受公平教育。</t>
  </si>
  <si>
    <t>49</t>
  </si>
  <si>
    <t>中职教育涉农专业和非涉农专业家庭经济困难学生助学金</t>
  </si>
  <si>
    <t>政策依据：《关于进一步完善我省中等职业教育免学费政策和国家助学金制度的通知》（晋财教〔2012〕343号）、《关于印发&lt;中等职业学校国家助学金管理办法&gt;的通知》(财科教〔2016〕35号)、《学生资助资金管理办法》（财科教〔2019〕19号），对中职教育家庭困难学生给予补助。资助中等职业学校全日制学历教育正式学籍一、二年级在校涉农专业学生和非涉农专业家庭经济困难学生。连片特困地区（兴县、岚县、临县、石楼）中等职业学校农村学生（不含县城）全部纳入享受国家助学金范围，其他9个县为在校一、二年级学生的15%。资金分担比例为中央与地方6:4。地方分担比例按学校现行管理体制和经费隶属关系分级负担。其中：民办学校按属地原则由当地政府负担；“两区县”按省、县5:5分担。超出省级核定总额部分所需资金按经费隶属关系由本级财政负担。按学生人数测算。
经费安排及支出内容：拟安排127万元。</t>
  </si>
  <si>
    <t>确保贫困学生顺利就读中等职业学校，使市直中职学校1587名涉农专业和非涉农专业家庭经济困难学生及时得到资助。</t>
  </si>
  <si>
    <t>2050302 
2050303</t>
  </si>
  <si>
    <t>中职教育
技校教育</t>
  </si>
  <si>
    <t>50</t>
  </si>
  <si>
    <t>高职学校国家助学金</t>
  </si>
  <si>
    <t>政策依据：《山西省财政厅 山西省教育厅关于下达 2019年学生资助补助经费（高等教育第三批）的通知》（晋财教〔2019〕102号）、《退役军人事务部等七部门关于做好退役士兵教育培训工作的指导意见》（退役军人部发〔2021〕53号）、《山西教育领域省级与市县财政事权和支出责任划分改革实施方案》（晋政办发〔2020〕7号）。平均补助标准3300元/生.年。全日制在校退役士兵学生全部享受本专科生国家助学金，其他在校专科学生受助面为在校学生的22%。
经费安排及支出内容：拟安排623万元，用于：（1）根据晋财教〔2021〕126号文件核定的2019年秋—2021年秋退役士兵学生人数（6052人）及2021年春季学期在校专科学生人数（605人）、秋季学期在校专科学生人数（751人），应补充下达2021年市级配套资金387.22万元;（2）根据《省财政厅 省教育厅关于提前下达2022年学生资助（高等职业教育）预算的通知》（晋财教〔2021〕146号）文件核定的2021年秋季学期人数，预计2022年高职助学金市级配套资金236万元。</t>
  </si>
  <si>
    <t>确保家庭经济困难学生能够上得起大学、为全部退役士兵学生发放助学金，为其他23%的在校高等职业学校全日制本专科在校生发放助学金，保障品学兼优的家庭经济困难学生接受职业教育，促进教育公平和社会公正。</t>
  </si>
  <si>
    <t>高等职业教育</t>
  </si>
  <si>
    <t>51</t>
  </si>
  <si>
    <t>已摘帽国家级贫困县农村在园幼儿营养餐改善计划</t>
  </si>
  <si>
    <t>政策依据：《关于2018年教育扶贫的若干意见等三个文件的通知》（吕办发〔2017〕13号）。补助标准为800元/生/年（全年按200天测算，每生每天4元），市县各负担50%。
经费安排及支出内容：根据学生人数测算，市本级配套404万元，对6个已摘帽国家级贫困县10089名农村在园儿童进行营养膳食补助。</t>
  </si>
  <si>
    <t>对6个国家级贫困县10089名农村在园儿童进行营养膳食补助，全力保证幼儿营养。</t>
  </si>
  <si>
    <t>教育共同财政事权转移支付支出</t>
  </si>
  <si>
    <t>52</t>
  </si>
  <si>
    <t>已摘帽贫困县普通高中原建档立卡贫困家庭学生生活费补助</t>
  </si>
  <si>
    <t>政策依据：&lt;中共吕梁市委办公厅 吕梁市人民政府办公厅 印发《关于2018年教育扶贫的若干意见等三个文件&gt;的通知》（吕办发〔2017〕13号）、《吕梁市人民政府关于攻坚深度贫困加大财政投入若干措施的通知》（吕政发〔2017〕33号），建立贫困县普通高中正式学籍建档立卡贫困家庭学生生活费补助制度。全年按照在校时间200天计算，每生每年补助800元（每天4元），市县各负担50%,根据教育局提供人数测算。
经费安排及支出内容：拟安排327万元。</t>
  </si>
  <si>
    <t>落实精准扶贫政策，推进教育扶贫工程，让10个贫困县8166名建档立卡贫困家庭高中学生得到生活补助。</t>
  </si>
  <si>
    <t>53</t>
  </si>
  <si>
    <t>中职原建档立卡贫困家庭生活费补助高职吕梁籍原建档立卡贫困家庭生活费补助</t>
  </si>
  <si>
    <t>政策依据：市委、市政府印发《关于2018年教育扶贫的若干意见等三个文件的通知》（吕办发〔2017〕13号），对中职学校就读的建档立卡贫困家庭和高职吕梁籍建档立卡贫困家庭学生给予生活费补助。1000元/生/年（全年按200天测算，每生每天4元），市县各负担50%,根据教育局提供人数测算。
经费安排及支出内容：拟安排284万元。</t>
  </si>
  <si>
    <t>落实精准扶贫政策，推进教育扶贫工程，确保贫困学生顺利完成中等及高等职业教育，使全市4366名建档立卡的中职及186名高职家庭经济困难学生及时得到资助。</t>
  </si>
  <si>
    <t>2050302 
2300245</t>
  </si>
  <si>
    <t>中职教育
教育共同财政事权转移支付支出</t>
  </si>
  <si>
    <t>54</t>
  </si>
  <si>
    <t>农村干部学历提升工程</t>
  </si>
  <si>
    <t>政策依据：《关于认真组织实施“农村干部学历提升工程”的通知》吕组通字〔2018〕85号，为组织实施好“农村干部学历提升工程”，大幅提升我市农村干部学历水平，着力培养一批有文化、懂技术、会经营的“生力军”，切实促进脱贫攻坚、乡村振兴。我省文件定省、市县负担比例1：3，市县负担比例具体由各市自行确定。吕组通〔2018〕85号文件定市县1：2，补助标准为每生每年3800元。
经费安排及支出内容：拟安排18万元，用于2022年春季学生185人学历提升。</t>
  </si>
  <si>
    <t>从2018年秋季起，用3年左右时间，实现每个行政村有一名村干部是大学生 的目标。</t>
  </si>
  <si>
    <t>广播电视学校</t>
  </si>
  <si>
    <t>开放大学</t>
  </si>
  <si>
    <t>55</t>
  </si>
  <si>
    <t>金秋助学金</t>
  </si>
  <si>
    <t>市政协办公室</t>
  </si>
  <si>
    <t>政策依据：吕梁市扶贫助学工程是吕梁市委、市政府主导，市政协承办的一项民心工程，旨在帮助品学兼优、家庭困难的学子顺利完成学业。
经费安排及支出内容：拟安排经费30万元，对高考达二本线的贫困户和特困家庭学生给予资助，资助人数大约60人，每人5000元。</t>
  </si>
  <si>
    <t>帮助品学兼优、家庭困难的学子顺利完成学业。</t>
  </si>
  <si>
    <t>社会发展</t>
  </si>
  <si>
    <t>（三）文化旅游事业</t>
  </si>
  <si>
    <t>56</t>
  </si>
  <si>
    <t>惠民演出送戏下乡补助</t>
  </si>
  <si>
    <t>市文化和旅游局</t>
  </si>
  <si>
    <t>政策依据：《山西省省级购买公共演出服务方案》和《吕梁市市级购买公共演出服务实施方案》，从2014年起通过政府购买公益性演出的方式，实施文化送戏下乡工程。　
经费安排及支出内容：安排160万元，主要用于演出团体送戏下乡演出补助。</t>
  </si>
  <si>
    <t>完成省政府2017年启动的惠民实事之一每年“免费送戏下乡一万场”项目，2022年预计完成200场“送戏下乡”。提高公共文化服务特别是演出服务水平，不断满足人民群众日益增长的文化需求。</t>
  </si>
  <si>
    <t>艺术表演团体</t>
  </si>
  <si>
    <t>文化和旅游局</t>
  </si>
  <si>
    <t>57</t>
  </si>
  <si>
    <t>文物保护经费</t>
  </si>
  <si>
    <t>政策依据：《中华人民共和国文物保护法》第十条“县级以上人民政府应当将文物保护事业纳入本级国民经济和社会发展规划，所需经费列入本级财政预算”。
经费安排及支出内容：拟安排1000万元，用于全市非物质文化遗产保护、新区建设文物勘探与发掘、全市文物修缮与保护、文物安防消防、出版文物书籍等文物保护相关工作。</t>
  </si>
  <si>
    <t>加强文物保护利用，提升文物安全水平，传承中华优秀传统古文化，促进文物事业与经济社会和谐发展。</t>
  </si>
  <si>
    <t>文物保护</t>
  </si>
  <si>
    <t>58</t>
  </si>
  <si>
    <t>旅游事业宣传与发展经费（包括对外宣传500万元）</t>
  </si>
  <si>
    <t>政策依据：《中华人民共和国旅游法》第24条“国务院和县级以上地方人民政府应当根据实际情况安排资金，加强旅游基础设施建设、旅游公共服务和旅游形象推广”。
经费安排及支出内容：拟安排1500万元，支持我市旅游事业宣传与发展，促进我市乡村旅游建设及文旅产业复苏。重点用于全域旅游发展规划、全域旅游地图、旅游宣传片、黄河板块旅游发展总体规划、口袋书、景区创建提升、古村镇大会实录、大宗旅游接待、央视气象预报广告宣传、游客过境短信宣传、《国家人文地理吕梁分卷》编制等旅游事业宣传与发展事项。</t>
  </si>
  <si>
    <t>完成全域旅游发展规划、全域旅游地图、旅游宣传片、黄河板块旅游发展总体规划、口袋书、景区创建提升、古村镇大会实录等旅游事业项目，并通过央视、在高速公路、火车站、飞机场等做广告、LED视频等旅游宣传，推动我市旅游基础设施建设，旅游公共服务和形象提升，带动我市文旅产业长期繁荣发展。</t>
  </si>
  <si>
    <t>旅游宣传</t>
  </si>
  <si>
    <t>59</t>
  </si>
  <si>
    <t>文艺创作、文化产业发展专项资金</t>
  </si>
  <si>
    <t>市委宣传部</t>
  </si>
  <si>
    <t>政策依据：市委《关于深入贯彻党的十七届六中全会和文化强省建设大会精神加快文化兴市建设步伐的任务分解意见》（吕发〔2012〕5号）、中共吕梁地委 吕梁行政公署《关于繁荣我区文艺创作的意见《吕发〔1994〕2号），要求设立专项艺术基金、重点文艺作品扶持资金。
经费安排及支出内容：拟安排900万元，用于扶持文艺创作，扶持文化产业发展。</t>
  </si>
  <si>
    <t>预计对50余项文艺创作给予奖补，支持印刷、数字化影院、演出服务等文化产业发展，争取支持20余项。</t>
  </si>
  <si>
    <t>文化创作与保护</t>
  </si>
  <si>
    <t>吕梁市委宣传部</t>
  </si>
  <si>
    <t>60</t>
  </si>
  <si>
    <t>设立网络评论、政治类有害信息举报工作专项经费</t>
  </si>
  <si>
    <t>市网信办</t>
  </si>
  <si>
    <t>政策依据：为了进一步维护我市网络意识形态，营造风清气正的网络空间，设立网络评论工作经费与政治类有害信息举报工作经费95万元。
经费安排及支出内容：拟安排95万元，用于网络信息安全工作。</t>
  </si>
  <si>
    <t>进一步维护我市网络意识形态，营造风清气正的网络空间。</t>
  </si>
  <si>
    <t>行政运行（网信事务）</t>
  </si>
  <si>
    <t>网信办</t>
  </si>
  <si>
    <t>61</t>
  </si>
  <si>
    <t>科普中国乡村e站技术服务费</t>
  </si>
  <si>
    <t>市科协</t>
  </si>
  <si>
    <t>政策依据：2017年4月，市领导与山西省科协签订了战略合作协议书，并同步启动了我市科普中国乡村e站全覆盖工程。
经费安排及支出内容：拟安排61万元，用于科普中国乡村e站全覆盖。</t>
  </si>
  <si>
    <t>依托省科协专家、技术、资源优势，运用先进的技术手段，根据吕梁市转型发展要求，大力实施“互联网+科普”信息化工程，探索科技资源建设与汇聚分享、科普信息精准服务和落地应用、科普服务等有效模式，提高全民科学素质，服务科学决策和创新驱动，推动吕梁经济又好又快发展。</t>
  </si>
  <si>
    <t>其他技术研究与开发支出</t>
  </si>
  <si>
    <t>科协</t>
  </si>
  <si>
    <t>62</t>
  </si>
  <si>
    <t>民间艺术创作经费</t>
  </si>
  <si>
    <t>吕梁民间艺术团</t>
  </si>
  <si>
    <t>政策依据：《中共山西省委关于繁荣发展社会主义文艺的实施意见》，全面推进文学、戏剧、影视、音乐、舞蹈、美术、书法、摄影、曲艺、杂技、民间文艺等各文艺门类繁荣发展。建好用好各类文艺阵地，管理和服务水平明显提升。
经费安排及支出内容：拟安排400万元，用于民间艺术团基本运行经费、创作经费和必要的设备购置费。</t>
  </si>
  <si>
    <t>提升吕梁文化软实力，讲好吕梁故事，弘扬吕梁精神，推动我市文艺作品从高原向高峰迈进。</t>
  </si>
  <si>
    <t>民间艺术团</t>
  </si>
  <si>
    <t>63</t>
  </si>
  <si>
    <t>《吕梁日报》印刷机购置和激光照排中心经费</t>
  </si>
  <si>
    <t>日报社</t>
  </si>
  <si>
    <t>政策依据：市政府专题会议纪要。
经费安排及支出内容：拟安排1400万元用于印刷设备购置；安排激光照排中心运转经费100万元，用于推动所属的激光照排中心加快转企改制步伐。</t>
  </si>
  <si>
    <t>保障吕梁日报印刷质量及时效，支持激光照排中心顺利完成转企改制。</t>
  </si>
  <si>
    <t>其他新闻出版电影支出</t>
  </si>
  <si>
    <t>64</t>
  </si>
  <si>
    <t>文学艺术活动工作经费</t>
  </si>
  <si>
    <t>市文联</t>
  </si>
  <si>
    <t>政策依据：落实市委关于繁荣发展社会主义文艺实施意见，更好发挥文联组织职能作用，全面推进我市文学艺术事业迈上新台阶。
经费安排及支出内容：拟安排57万元。</t>
  </si>
  <si>
    <t>支持文联及文艺家协会开展文艺创作活动，全面推进我市文学艺术事业迈上新台阶。</t>
  </si>
  <si>
    <t>一般行政管理事务</t>
  </si>
  <si>
    <t>65</t>
  </si>
  <si>
    <t>农村文化建设市级配套资金（包括农村电影公益放映）</t>
  </si>
  <si>
    <t>市文旅局、市体育局、市委宣传部</t>
  </si>
  <si>
    <t>政策依据：《中央补助地方农村文化建设专项资金管理暂行办法》（财教〔2015〕527号）及《关于提前下达2022年中央补助地方公共文化服务体系建设专项资金（农村文化建设）的通知》（晋财文〔2021〕115号）文件精神。农村文化建设资金（包括电影公益放映）补助标准为10000/村，其中：农村文化活动4400元/村、农村体育活动1200元/村、农家书屋建设2000元/村、农村电影放映2400元/村，其中农村文化活动、农村体育活动、农家书屋建设负担比例为中央、省、市、县负担比例为5:2:1.5:1.5。农村电影公益放映中央、省、市、县负担比例为5:2:0.75:2.25。
经费安排及支出内容：拟安排281万元，用于农村电影公益放映38.33万元（宣传部）、农村文化活动140.52万元（文旅局）、农村体育活动38.32万元（体育局）、农家书屋建设63.87万元（宣传部)。</t>
  </si>
  <si>
    <t>鼓励农村电影跨地区经营，促进农村电影放映规模化发展，扩大适合农民群众观看的影片创作生产和片源供应，通过全市2169个放映点，从根本上解决广大农民群众看电影难的问题。鼓励农村书屋建设与发展，做到农村书屋全覆盖。</t>
  </si>
  <si>
    <t>其他文化体育与传媒支出</t>
  </si>
  <si>
    <t>文旅局、体育局、宣传部</t>
  </si>
  <si>
    <t>66</t>
  </si>
  <si>
    <t>图书馆、艺术馆、博物馆免费开放市级配套资金</t>
  </si>
  <si>
    <t>政策依据：1、《中央对地方公共图书馆 美术馆 文化馆（站）免费开放补助资金管理办法》（财教〔2020〕156号 ），地市级美术馆、图书馆、文化馆每年补助50万元；中央、省、市负担比例为6:1:3；2、《财政部关于印发&lt;中央对地方博物馆纪念馆免费开放补助资金管理办法&gt;的通知》（财教〔2021〕88号 ）：2008年以前立项建设、2010年及以后年度建成并纳入中宣部、财政部、文化部、国家文物局确定的免费开放名单的博物馆、纪念馆，以及新增命名为全国爱国主义教育示范基地的博物馆、纪念馆，基本运转补助地市级馆每馆每年200万元，财政部可根据事业发展需要和财力可能等因素，对标准进行动态调整，中央、省、市负担比例6:1:3。门票收入减少部分由中央财政全额负担.
经费安排及支出内容：拟安排74万元。按照政策要求，图书馆免费开放补助资金市级应配套15万元，艺术馆免费开放补助资金市级应配套15万元，博物馆免费开放补助资金应配套44万元。</t>
  </si>
  <si>
    <t>支持图书馆、艺术馆、博物馆向社会公众免费低收费开放，保障正常运转。</t>
  </si>
  <si>
    <t>2070199 
2070205</t>
  </si>
  <si>
    <t>其他文化和旅游支出
博物馆</t>
  </si>
  <si>
    <t>图书馆、艺术馆、博物馆</t>
  </si>
  <si>
    <t>67</t>
  </si>
  <si>
    <t>体育馆、游泳馆免费开放市级配套资金</t>
  </si>
  <si>
    <t>体育局</t>
  </si>
  <si>
    <t>政策依据：《大型体育场馆免费低收费开放补助资金管理办法的通知》（财教〔2014〕54号）要求，大型体育场馆和区域内的公共体育场地和设施应免费、低收费向社会开放。专项设立补助资金给予补助。丙类3000-5999座位的体育馆补助标准为100万元，丙类500-2999座位的游泳馆补助标准为150万元，中央财政对中部地区按照补贴标准的50%安排补贴资金，其余部分由地方统筹安排。
经费安排及支出内容：安排公共体育服务中心体育馆免费低收费开放补助50万元、体育局游泳馆免费开放补助75万元。</t>
  </si>
  <si>
    <t>支持体育馆向社会公众免费低收费开放，保障其正常运转。</t>
  </si>
  <si>
    <t>其他体育支出</t>
  </si>
  <si>
    <t>体育局、公共体育服务中心</t>
  </si>
  <si>
    <t>68</t>
  </si>
  <si>
    <t>乡镇老电影放映员补助</t>
  </si>
  <si>
    <t>政策依据：市文化局、市人力资源和社会保障局、市财政局“《关于妥善解决乡镇(公社)老放映员历史遗留问题的实施方案》的通知”（吕文发〔2016〕5号）。
经费安排及支出内容：从2015年1月起，对符合条件的老放映员从年满60周岁开始按月发放补助。全年补助金额=放映工作年限*20元*应补月数（去世人员补助20个月），补助资金省市县负担比例为5:1:4。我市有496人，拟需市级配套19万元。</t>
  </si>
  <si>
    <t xml:space="preserve">妥善解决496名乡镇(公社)老放映员历史遗留问题。
</t>
  </si>
  <si>
    <t>69</t>
  </si>
  <si>
    <t>全民健身经费</t>
  </si>
  <si>
    <t>市体育局</t>
  </si>
  <si>
    <t>政策依据：《国务院全民健身条例》第四章第二十六条规定：县级以上人民政府应当将全民健身工作所需经费列入本级财政预算，并随着国民经济的发展逐步增加对全民健身的投入；《吕梁市人民政府关于印发〈吕梁市全民健身实施计划（2016－2020年）〉的通知》（吕政发〔2016〕37号），市县两级政府要将全民健身工作经费列入本级公共财政预算。
经费安排及支出内容：安排60万元，用于全民健身行动计划的制定、全民健身运动宣传、开展全民健身活动等工作支出。　</t>
  </si>
  <si>
    <t>推进落实全民健身国家战略，巩固并完善我市“十二五”期间初步开展的覆盖城乡、比较健全的全民健身公共服务体系，不断增强城乡居民的体育健身意识，更加广泛地开展全民健身活动，进一步提高人民群众的身体素质和健康水平。</t>
  </si>
  <si>
    <t>群众体育</t>
  </si>
  <si>
    <t>70</t>
  </si>
  <si>
    <t>学习强国平台运营运行维护及设备购置经费</t>
  </si>
  <si>
    <t>市电视台</t>
  </si>
  <si>
    <t>政策依据：经中宣部和省委宣传部批准设立“学习强国”吕梁学习平台，学习平台由吕梁广播电视台负责协调管理。2021年经第三方机构对该项目预算进行审核，平台运行维护费需266万元、设备购置费20万元，共需286万元。
经费安排及支出内容：拟安排266万元。</t>
  </si>
  <si>
    <t>保证学习强国吕梁平台高标准高质量运行，展示吕梁落实习近平新时代中国特色社会主义思想生动实践和提升全市党员干部政治素质的窗口。</t>
  </si>
  <si>
    <t>宣传文化发展专项支出</t>
  </si>
  <si>
    <t>71</t>
  </si>
  <si>
    <t>吕梁宣传片推介经费</t>
  </si>
  <si>
    <t>政策依据：《中华人民共和国旅游法》第24条“国务院和县级以上地方人民政府应当根据实际情况安排资金，加强旅游基础设施建设、旅游公共服务和旅游形象推广”。为进一步加强对全市旅游资源的宣传推广和市场开拓，拍摄并推介吕梁宣传片，以此推动吕梁全域旅游发展，塑造吕梁旅游品牌形象。
经费安排及支出内容：拟安排600万元，用于吕梁宣传片的拍摄及推介。</t>
  </si>
  <si>
    <t>拍摄并向外推介吕梁宣传片，推动吕梁全域旅游发展，塑造吕梁文旅品牌形象。</t>
  </si>
  <si>
    <t>72</t>
  </si>
  <si>
    <t>融媒体中心运维费</t>
  </si>
  <si>
    <t>政策依据：电视台2021年加挂吕梁市融媒体中心牌子，增设了新媒体部、融媒体视听编审部、融媒体制作部等，搭建了融媒体指挥中心，各项业务、机构、平台、人员都随之增加，业务经费缺口580万元。
经费安排及支出内容：拟安排290万元。</t>
  </si>
  <si>
    <t>保障日常运转，通过传统媒体及新媒体等多种形式，宣传吕梁形象，讲好吕梁故事。</t>
  </si>
  <si>
    <t>广播电视事务</t>
  </si>
  <si>
    <t>73</t>
  </si>
  <si>
    <t>吕梁古树名木保护项目视频制作</t>
  </si>
  <si>
    <t>政策依据：2021年6月22日，吕梁市第三届人民代表大会常务委员会第五十四次会议通过《吕梁市古树名木保护条例》，根据2022年1月24日市人大协调会议关于拍摄制作吕梁市古树名木保护项目短视频和纪录片的建议，经中国乡村振兴杂志社、中央广播电视总台影视剧纪录片中心、中华慈善总会新闻界工作促进会、中共吕梁市委、吕梁市人大常委会、吕梁市人民政府、吕梁市电视台和北京超维动力文化传播有限公司策划，拟拍摄古树名木短视频300条及5集大型历史文化纪录片，并在国家、省市级媒体进行推广，约需经费550万元。
经费安排及支出内容：拟安排经费500万元，用于拍摄制作古树名木短视频300条及5集大型历史文化纪录片。</t>
  </si>
  <si>
    <t>以影像为载体、以纪录的方式，讲述吕梁市委、市人大、市政府等机构以及三百多万吕梁人民为我市1800于颗古树名木保护做出的努力，真实再现十八大以来政府各层级对于古树文化与生态文明的重视与付出。</t>
  </si>
  <si>
    <t>74</t>
  </si>
  <si>
    <t>党校建设及科研经费</t>
  </si>
  <si>
    <t>市委党校</t>
  </si>
  <si>
    <t>政策依据：《山西省委关于贯彻&lt;中国共产党党校工作条例&gt;的实施意见》，要求加大对党校工作的经费投入。
经费安排及支出内容：定额安排50万元，用于改善市委党校校园环境，购置教学设施，改善党校学员和教职工的学习、工作、生活条件。</t>
  </si>
  <si>
    <t>通过改善市委党校校园环境，购置教学设施，改善党校学员和教职工的学习、工作、生活条件。</t>
  </si>
  <si>
    <t>干部教育</t>
  </si>
  <si>
    <t>党校</t>
  </si>
  <si>
    <t>75</t>
  </si>
  <si>
    <t>未成年人保护经费</t>
  </si>
  <si>
    <t>政策依据：《关于进一步加强和改进未成年人思想道德建设的实施方案》（吕发〔2004〕10号），要求各级政府把涉及未成年人思想道德建设工作的投入纳入经济社会发展规划，纳入财政预算。
经费安排及支出内容：根据中央精神文明办未成年人保护专项经费测算办法，拟安排经费30万元。</t>
  </si>
  <si>
    <t>加强未成人保护工作的组织领导，推进未成年人保护工作。</t>
  </si>
  <si>
    <t>行政运行（宣传事务）</t>
  </si>
  <si>
    <t>（四）农林水等其他社会事业</t>
  </si>
  <si>
    <t>76</t>
  </si>
  <si>
    <t>粮食风险基金市级配套</t>
  </si>
  <si>
    <t>市财政局</t>
  </si>
  <si>
    <t>政策依据：《山西省人民政府关于印发&lt;山西省粮食风险基金实施细则&gt;的通知》（晋政发〔1995〕43号）、《关于调整和完善省对粮食风险基金补助包干办法的通知》（晋财建〔2006〕396号），对粮食风险基金实行包干体制。省核定我市粮食风险基金规模为3178万元，其中：省补助2102万元，市级补助1076万元。
经费安排及支出内容：拟安排1076万元，用于粮食风险基金市级配套。</t>
  </si>
  <si>
    <t>加强对粮食市场的宏观调控，防止粮食价格大幅度波动，保护生产者和消费者利益。</t>
  </si>
  <si>
    <t>粮食风险基金</t>
  </si>
  <si>
    <t>77</t>
  </si>
  <si>
    <t>水旱灾害防御经费（防汛抗旱经费）</t>
  </si>
  <si>
    <t>市水利局</t>
  </si>
  <si>
    <t>政策依据：《中华人民共和国防汛条例》第六章第39条“由财政部门安排的防汛经费，按照分级管理的原则，分别列入中央财政和地方财政预算”。
经费安排及支出内容：拟安排30万元，用于相关数据专线租赁工作、山洪灾害防治平台维护以及日常工作。</t>
  </si>
  <si>
    <t>1.开展水旱灾害防御各项准备工作；2.开展汛期水旱灾害防御工作；3.开展黄河凌汛工作。</t>
  </si>
  <si>
    <t>防汛</t>
  </si>
  <si>
    <t>农业农村科</t>
  </si>
  <si>
    <t>吕梁市水利局</t>
  </si>
  <si>
    <t>78</t>
  </si>
  <si>
    <t>水质监测中心及河长制办公室日常运行经费</t>
  </si>
  <si>
    <t>政策依据：发改委、水利部、卫计委、环保部4部委文件（发改农经〔2013〕2259号）、吕梁市人民政府办公室关于推进农村饮水安全工程建设和运行管理改革的实施意见（吕政办发〔2020〕46号）；中共吕梁市委办公厅吕梁市人民政府办公厅《吕梁市全面推行河长制实施方案》的通知吕办发〔2017〕27号，中共吕梁市委办公厅吕梁市人民政府办公厅《关于进一步贯彻落实深化河长制改革的工作方案》的通知吕办字〔2019〕32号。
经费安排及支出内容：拟安排65万元，对全市大中型集中供水工程和不同水源区域代表工程每个季度进行水质监测；长期开展河长督察、执法、宣传，定期召开联席会议，实施市级公示牌维护，定期开展市县河长培训和河长制工作考核等工作。</t>
  </si>
  <si>
    <t>大中型集中供水工程和不同水源区域代表工程水质检测；保障河长工作正常开展。</t>
  </si>
  <si>
    <t>其他水利支出</t>
  </si>
  <si>
    <t>79</t>
  </si>
  <si>
    <t>大中型水库移民后期扶持配套专项资金</t>
  </si>
  <si>
    <t>政策依据：省财政厅、省水利厅《山西省水库移民后期扶持项目资金管理暂行办法》（晋财企〔2014〕118号）。交城县所涉大中型水库移民后期扶持超出人口2617人，由省财政负担50％，分配资金78.51万元，市财政负担50％，分配资金78.51万元。
经费安排及支出内容：交城县所涉大中型水库移民后期扶持超出人口2617人，由省财政负担50％，分配资金78.51万元，市财政负担50％，拟安排79万元。</t>
  </si>
  <si>
    <t>能够解决交城县大中型水库农村移民后期扶持人口2617人的市级配套直补资金。</t>
  </si>
  <si>
    <t>农林水共同财政事权转移支付支出</t>
  </si>
  <si>
    <t>80</t>
  </si>
  <si>
    <t>关帝山林业防火经费</t>
  </si>
  <si>
    <t>关帝山国有林场</t>
  </si>
  <si>
    <t>政策依据：关帝山林业消防由市政府与关帝山林场共同建设。拟安排220万元，用于森林消防员工资和社会保险缴费。
经费安排及支出内容：拟安排220万元，用于森林消防员工资和社会保险缴费。</t>
  </si>
  <si>
    <t>有效预防和扑救森林火灾，保障人民生命财产安全，保护森林资源，维护生态安全。</t>
  </si>
  <si>
    <t>林业草原防灾减灾</t>
  </si>
  <si>
    <t>二、落实市委扎实推进乡村振兴重点任务安排</t>
  </si>
  <si>
    <t>（一）巩固脱贫攻坚成果方面</t>
  </si>
  <si>
    <t>81</t>
  </si>
  <si>
    <t>巩固脱贫攻坚成果专项资金</t>
  </si>
  <si>
    <t>市乡村振兴局
市水利局</t>
  </si>
  <si>
    <t>政策依据：吕梁市人民政府办公室关于推进农村饮水安全工程建设和运行管理改革的实施意见（吕政办发〔2020〕46号）,吕梁市人民政府办公室关于推进农村饮水安全工程建设和运行管理改革的实施意见（吕政办发〔2020〕46号）。
经费安排及支出内容：拟安排11875万元，主要用于重点县脱贫攻坚产业巩固、扶持和社会事业发展。</t>
  </si>
  <si>
    <t>打造一批食用菌重点县，实施一批菌棒生产、菌种培育、基地建设、精深加工等项目，带动农民增收、就业。
持续巩固提升农村居民及农村学校师生的饮水安全条件，巩固贫困县及贫困人口农村饮水安全脱贫成效.对已建农村饮水安全工程维修养护进行资金补助，确保工程长效受益。</t>
  </si>
  <si>
    <t>2130599 
2300252</t>
  </si>
  <si>
    <t>其他扶贫支出
农林水共同财政事权转移支出</t>
  </si>
  <si>
    <t>乡村振兴局
水利局</t>
  </si>
  <si>
    <t>82</t>
  </si>
  <si>
    <t>乡村振兴示范村专项扶持资金</t>
  </si>
  <si>
    <t>市乡村振兴局</t>
  </si>
  <si>
    <t>政策依据：吕梁市2018年脱贫攻坚计划（吕发〔2018〕2号）。
经费安排及支出内容：市级领导共41人，四大班子领导所包村每村安排100万元，其余领导所包村每村安排50万元，共计2800万元。</t>
  </si>
  <si>
    <t>巩固拓展脱贫攻坚成果，推动乡村振兴示范村特色产业持续发展，带动脱贫人口和监测帮扶对象在内的农户参与产业发展和分享增值收益，补齐农村人居环境整治和小型公益性基础设施建设短板。</t>
  </si>
  <si>
    <t>农林水共同财政事权转移支出</t>
  </si>
  <si>
    <t>乡村振兴局</t>
  </si>
  <si>
    <t>83</t>
  </si>
  <si>
    <t>驻村帮扶专项工作经费</t>
  </si>
  <si>
    <t>政策依据：中共吕梁市委办公厅、吕梁市人民政府办公厅印发《关于加强农村“三基”建设助力脱贫攻坚若干措施》的通知（吕办发〔2017〕5号）。
经费安排及支出内容：驻乡镇工作队共50支，每支工作队安排经费5万元；驻村工作队104支，每支工作队安排3万元；第一书记派驻村104个，每村安排2万元，共计770万元。</t>
  </si>
  <si>
    <t>巩固拓展脱贫攻坚成果，全面建成小康社会，切实加大干部驻村帮扶保障力度，确保驻村帮扶干部“下得去、待得住、干得好”。</t>
  </si>
  <si>
    <t>84</t>
  </si>
  <si>
    <t>行政村“两委主干”补助资金</t>
  </si>
  <si>
    <t>政策依据：中共吕梁市委办公室、吕梁市人民政府办公室印发《关于进一步支持深度贫困县的若干措施》的通知（吕办发〔2017〕6号）。
经费安排及支出内容：兴县、临县、石楼共820个行政村，每村补助2万元，共计1640万元。</t>
  </si>
  <si>
    <t>保障石楼县、兴县、临县行政村“两委”主干报酬，推动村主干在乡村振兴一线接续奋战。</t>
  </si>
  <si>
    <t>85</t>
  </si>
  <si>
    <t>易地扶贫搬迁资金市级偿还利息</t>
  </si>
  <si>
    <t>政策依据：吕梁市人民政府《关于攻坚深度贫困加大财政投入若干措施的通知》吕政发〔2017〕33号。
经费安排及支出内容：拟安排1421万元，用于偿还长期政策性贷款利息2.99万元；地方债本金 709.51万元、利息42.62万元；专项建设基金本金658.15万元、利息7.88万元。</t>
  </si>
  <si>
    <t>市级应偿还长期政策性贷款利息2.99万元；地方债本金 709.51万元、利息42.62万元；专项建设基金本金658.15万元、利息7.88万元，共计1421.15万元。2022年及时、准确偿还。</t>
  </si>
  <si>
    <t>农村基础设施建设</t>
  </si>
  <si>
    <t>（二）农业产业化发展方面</t>
  </si>
  <si>
    <t>86</t>
  </si>
  <si>
    <t>农业产业化专项资金</t>
  </si>
  <si>
    <t>市农业农村局等</t>
  </si>
  <si>
    <t>政策依据：《吕梁市人民政府关于攻坚深度贫困加大财政投入若干措施的通知》（吕政发〔2017〕33号）、中央农村工作会议。
经费安排及支出内容：拟安排17000万元，支持乡村振兴战略的农业特色产业和功能食品开发、吕梁名优特农产品展销会和制定乡村振兴战略规划、脱贫摘帽县产业发展和农业综合开发等。</t>
  </si>
  <si>
    <t>发挥市财政资金对全市脱贫攻坚的引导作用，促进各县市区加大投入，深入推进产业扶贫，通过调整支出项目和结构，重点支持乡村振兴战略的农业特色产业和功能食品开发，打造吕梁小杂粮、吕梁红枣、吕梁核桃等区域品牌。</t>
  </si>
  <si>
    <t>2130124 
21211</t>
  </si>
  <si>
    <t>农村合作经济
农业土地开发资金安排的支出</t>
  </si>
  <si>
    <t>87</t>
  </si>
  <si>
    <t>农民专业合作社扶持奖补资金</t>
  </si>
  <si>
    <t>市农业农村局</t>
  </si>
  <si>
    <t xml:space="preserve"> 政策依据：《关于加快发展农业社会化服务的指导意见》（农经发〔2021〕2号）、《山西省农业生产托管服务条例》及吕梁市人民政府办公室《关于全面推进农业生产托管服务的指导意见》（吕政办发〔2019〕48号）。
经费安排及支出内容：拟安排136万元，主要用于扶持新型农业经营主体组织开展信息、技术、培训、质量标准与认证、市场营销等服务。</t>
  </si>
  <si>
    <t>推动农业生产托管规范化运行，实现小农户与现代农业农业有机衔接，激发农民生产积极性、发展农业生产力。</t>
  </si>
  <si>
    <t>吕梁市农业农村局</t>
  </si>
  <si>
    <t>88</t>
  </si>
  <si>
    <t>重大动物疫病防控资金</t>
  </si>
  <si>
    <t>政策依据：《中华人民共和国动物防疫法》第九条、第十五条、第六十四条、第七十一条、第十三条、第十四条、第六十条。国务院《重大动物疫情应急条例》第四条、第三十条、第三十一条、第三十五条、第四十一条。山西省农业厅、山西省财政厅《关于调整完善动物疫病防控支持政策的通知》、《关于印发〈山西省动物疫病防控财政支持政策实施方案〉的通知》；山西省农业厅《关于印发〈2017年山西省动物疫病强制免疫计划〉的通知》。吕梁市农业委员会《关于转发〈关于报送2018年重大动物疫病强制免疫疫苗使用计划的函〉的通知》。
经费安排及支出内容：拟安排500万元，主要用于购置疫苗、动物疫病防控监察、冷库运行等方面支出。</t>
  </si>
  <si>
    <t xml:space="preserve">通过强制免疫，使我市猪、牛、羊、鸡能按照国家和省规定的免疫疫苗和种类达到100%的免疫。通过动物疫苗免疫，使全市免疫畜禽产生免疫抗体，免疫保护率达到90%以上，有效抵御外来疫情的感染，建立动物疫病防御屏障。 按每年3月、9月开展春秋两季免疫工作，并确保全年适时补针制度的落实，通过100%的强制免疫，大大增强动物对外界疫病的抵抗能力，免疫抗体保护率90%以上，从源头上保障畜产品质量安全。 </t>
  </si>
  <si>
    <t>病虫害控制</t>
  </si>
  <si>
    <t>89</t>
  </si>
  <si>
    <t>支持小型农田水利工程资金(水库维修养护项目)</t>
  </si>
  <si>
    <t>政策依据：山西省人民政府办公厅《关于加强水库安全管理工作的意见》（晋政办发〔2014〕45号），水利部财政部《关于深化小型水利工程管理体制改革的指导意见》。
经费安排及支出内容：拟安排95万元，用于水库维修养护。</t>
  </si>
  <si>
    <t>水库维修养护是水库管理单位对水库运行中所发生和巡视检查所发现工程损坏问题进行修理和改善，主要包括主体工程维修养护和闸门、启闭机、机电设备维修养护等。</t>
  </si>
  <si>
    <t>90</t>
  </si>
  <si>
    <t>美丽宜居示范村建设项目</t>
  </si>
  <si>
    <t>政策依据：市人民政府办公室《关于印发吕梁市2020年美丽宜居示范村建设行动方案的通知》（吕政办发〔2020〕13号）。
经费安排及支出内容：拟安排建设奖补资金6000万元。</t>
  </si>
  <si>
    <t>适时举办美丽宜居示范村建设培训班和现场推进会。保障完成好2022年计划组织培训学习任务，保证培训质量及数量。</t>
  </si>
  <si>
    <t>2130599 
2120899</t>
  </si>
  <si>
    <t>其他扶贫支出
其他国有土地使用权出让收入安排的支出</t>
  </si>
  <si>
    <t>市住建局</t>
  </si>
  <si>
    <t>91</t>
  </si>
  <si>
    <t>农村公路养护市级配套资金</t>
  </si>
  <si>
    <t>市交通运输局</t>
  </si>
  <si>
    <t>政策依据：山西省人民政府办公厅《关于深化农村公路管理养护体制改革的实施意见》（晋政办发〔2020〕64号）。县道每年每公里10000元、乡道每年每公里6000元、村道每年每公里4000元。省级投入比例20%，孝义市市级配套资金由省财政负担。按照省、市、县20%：20%：60%的比例测算，市级负担1536万元。
经费安排及支出内容：拟安排1536万元，用于农村公路养护市级配套。</t>
  </si>
  <si>
    <t>农村公路通行条件和路域环境明显提升，通客车路段安全性保障到位，交通保障能力显著增强，实现旅游公路专用性。</t>
  </si>
  <si>
    <t>农村道路建设</t>
  </si>
  <si>
    <t>92</t>
  </si>
  <si>
    <t>“四好农村路”建设财政补贴项目</t>
  </si>
  <si>
    <t>政策依据：吕梁市人民政府常务会议〔2017〕43次纪要，着力推进沿黄扶贫旅游公路及生态道路建设。省财政厅、省交通厅印发了《关于“四好农村路”和三大板块旅游公路建设资金管理办法》（晋财建一〔2018〕83号），各市政府通过安排财政预算资金的形式给予项目总投资10%的补助。吕梁市人民政府办公厅《关于推进“四好公路”建设的实施意见》（吕政办发〔2017〕96号）资金筹措方式：省交通厅出批复概（预）算总额25%的建设补助资金；市政府按以奖代补的形式，对国定贫困县按批复概（预）算总额的10%给予补助，对省定贫困县按批复概（预）算总额的5%给予补助。
经费安排及支出内容：拟安排2000万元，用于“四好农村路”市级配套资金。</t>
  </si>
  <si>
    <t>建设“四好农村路”539公里，其中：较大自然村通硬化路245.2公里，建制村通双车道27.4公里，乡镇通三级路55.1公里，县乡公路改造153.2公里、资源路产业路67公里。</t>
  </si>
  <si>
    <t>93</t>
  </si>
  <si>
    <t>普惠金融发展专项资金</t>
  </si>
  <si>
    <t>政策依据：省财政厅《关于转发财政部&lt;普惠金融发展专项资金管理办法&gt;的通知》（吕财金〔2016〕42号），农村金融机构定向费用补贴资金、县域金融机构涉农贷款增量奖励资金和创业担保贷款贴息资金，中央、省、市、县分担比例为50：25:12.5:12.5。
经费安排及支出内容：拟安排市级配套资金50万元。</t>
  </si>
  <si>
    <t>根据上级普惠金融专项资金管理办法和相关县市申请，2021年符合条件县市的贷款发放规模为3839万元，预计符合条件县市的贷款发放规模可达到4000万元。</t>
  </si>
  <si>
    <t>地方金融科</t>
  </si>
  <si>
    <t>94</t>
  </si>
  <si>
    <t>农业政策性保险保费补贴</t>
  </si>
  <si>
    <t>政策依据：《财政部关于进一步加大支持力度做好农业保险保费补贴工作的通知》（财金〔2012〕2号），《财政部关于印发〈中央财政农业保险保险费补贴管理办法〉的通知》（财金〔2016〕123号）等通知规定，对玉米、能繁母猪、奶牛等险种投保后，由中央、省、市、县（市区）财政按照保费的一定比例，为被保险的种植、养殖户提供保费补贴。
经费安排及支出内容：拟安排1550万元，对能繁母猪、育肥猪、奶牛、玉米、小麦、马铃薯、森林实施政策性保险补贴。根据不同的配套比例，市级配套标准为：能繁母猪保险补贴5.4元/头、育肥猪保险补贴2.25元/头、奶牛保险补贴25.2元/头、玉米保险补贴2.52元/亩、小麦保险补贴2元/亩、森林保险补贴业0.18元/亩。</t>
  </si>
  <si>
    <t>落实政策性农业保险补贴政策，各项保险投保预计可达到：玉米256.88万亩，小麦0.092万亩、马铃薯收入省级试点保险17.57万亩；公益性森林460.55万亩；商品林：16.64万亩。</t>
  </si>
  <si>
    <t>95</t>
  </si>
  <si>
    <t>农村会计培训工作经费</t>
  </si>
  <si>
    <t>政策依据：省财政厅《关于开展农村财会人员培训工作的通知》和《山西省农村财会人员培训经费管理办法》，农村财会人员实行免费培训，所需经费按省市县5：3：2的比例分担，经费列入同级财政预算,培训经费参照农民工培训标准（700元）执行，省市县按5：3：2比例配套，全市农村财会人员3400名（孝义除外）。
经费安排及支出内容：拟安排71万元，培训全市农村财会人员3400名（不包括孝义市）。</t>
  </si>
  <si>
    <t>完成全市4200名农村财会人员的培训任务，使全市农村会计整体水平提高。</t>
  </si>
  <si>
    <t>其他成人教育支出</t>
  </si>
  <si>
    <t>（三）农村基层组织建设</t>
  </si>
  <si>
    <t>96</t>
  </si>
  <si>
    <t>村级组织运转市级配套经费</t>
  </si>
  <si>
    <t>市委组织部</t>
  </si>
  <si>
    <t>政策依据：《吕梁市委关于印发&lt;贯彻落实&lt;中共山西省委关于深化“三基建设”进一步加强基层工作的若干意见&gt;的实施方案&gt;的通知》（吕发〔2019〕17号））、《关于进一步做好村级组织运转经费保障工作的通知》（晋组通字〔2020〕35号），确保各基层党组织开展党内活动所需必要经费的保障工作。
经费安排及支出内容：根据省财政厅提高村级组织运转经费标准通知，村级组织运转经费平均标准不低于11万元/村。市级按照1.3万元/村的标准进行补助，除孝义外2647个行政村需经费3441万元。</t>
  </si>
  <si>
    <t>为全市2647个行政村（不含孝义市）配套3441.1万元，为我市农村的“三基建设”提供经济保障。</t>
  </si>
  <si>
    <t>一般公共服务共同财政事权转移支付支出</t>
  </si>
  <si>
    <t>97</t>
  </si>
  <si>
    <t>村级组织服务群众专项奖补经费</t>
  </si>
  <si>
    <t>政策依据：《关于进一步做好村级组织运转经费保障工作的通知》（晋组通字〔2020〕35号）。按照县域内村均不低于1万元标准，以县级财政保障为主，市级财政根据各县保障情况进行奖励。
经费安排及支出内容：拟安排500万元，用于村级组织为村民办实事，服务村民生产、生活的零星小额支出等。</t>
  </si>
  <si>
    <t>提升农村基层基础保障水平，推动基层党组织更好地服务群众。</t>
  </si>
  <si>
    <t>98</t>
  </si>
  <si>
    <t>乡镇街道运转市级配套经费</t>
  </si>
  <si>
    <t>政策依据：市委《关于在推进“两学一做”学习教育常态化制度化中加强“三基建设”的意见》（吕发〔2017〕10号），确保各基层党组织开展党内活动所需必要经费的保障工作。
经费安排及支出内容：拟安排配套经费1350万元，全市（除孝义外）共有135个乡镇，每个乡镇运转经费不低于60万元，其中，省级补助40万元，市级配套10万元，县级不低于10万元。</t>
  </si>
  <si>
    <t>改善乡镇干部的办公条件，为乡镇各项工作提供保障。</t>
  </si>
  <si>
    <t>99</t>
  </si>
  <si>
    <t>农村第一书记工作和生活补助</t>
  </si>
  <si>
    <t>政策依据：《关于印发〈吕梁市农村第一书记管理办法〉的通知》（吕办发〔2016〕31号）、市委组织部《关于进一步明确农村第一书记各项保障措施的通知》（吕组通字〔2016〕99号），进一步提高农村第一书记工作经费和生活、交通补助，确保第一书记基本生活和工作所需。
经费安排及支出内容：拟安排260万元，按照市派农村第一书记每人每年0.5万元的标准安排农村第一书记工作经费，每人每年2万元的标准安排农村第一书记生活、交通、通讯补贴。</t>
  </si>
  <si>
    <t>为6个县的104名农村第一书记提供工作经费和生活、交通补助，确保第一书记基本生活和工作所需。</t>
  </si>
  <si>
    <t>100</t>
  </si>
  <si>
    <t>选派干部到村任职工作经费</t>
  </si>
  <si>
    <t>政策依据：《吕梁市关于推进机关事业单位干部到村担任党组织书记的二十条措施（试行）》（吕组通字〔2020〕21号）。
经费安排及支出内容：拟安排600万元，为每名选派到村任职干部提供工作经费支持，为全市600名选派干部每年提供1万元工作经费。</t>
  </si>
  <si>
    <t>为全市600名选派干部每年提供1万元工作经费。</t>
  </si>
  <si>
    <t>101</t>
  </si>
  <si>
    <t>乡镇(街道)党政正职体检</t>
  </si>
  <si>
    <t>政策依据：《中共中央组织部关于进一步激励干部担当作为有关具体措施的通知》（中组发〔2019〕17号）。
经费安排及支出内容：拟安排经费47万元，用于全市300名乡镇（街道）党政正职进行健康体检。</t>
  </si>
  <si>
    <t>用于乡镇（街道）党政正职体检，更好的支持开展工作。</t>
  </si>
  <si>
    <t>其他组织事务支出</t>
  </si>
  <si>
    <t>102</t>
  </si>
  <si>
    <t>选调生到村任职工作补助经费</t>
  </si>
  <si>
    <t>政策依据：关于印发《选调生到村任职工作补助资金管理使用暂行规定》的通知（晋组通字〔2020〕42号）。
经费安排及支出内容：拟安排经费33万元，对选调生到村任职锻炼，开展相关工作予以补助。全市（除孝义外）165名选调生，每人每年0.2万元，中央、省、市三级财政分别负担1万元、1万元、0.2万元。</t>
  </si>
  <si>
    <t>为选调生到村任职提供生活、教育、服务群众提供经费保障。</t>
  </si>
  <si>
    <t>103</t>
  </si>
  <si>
    <t>社区服务群众专项经费</t>
  </si>
  <si>
    <t>政策依据：市委《关于在推进“两学一做”学习教育常态化制度化中加强“三基建设”的意见》（吕发〔2017〕10号），山西省财政厅《关于加强“三基建设”财政投入保障的实施意见》（晋财预〔2017〕25 号），市县财政要将社区服务群众专项经费列入财政预算予以足额保障。
经费安排及支出内容：拟安排587万元，对全市（除孝义外）123个城市社区每个给予3万元补助，对109个乡镇社区每个给予2万元补助。</t>
  </si>
  <si>
    <t>解决好社区群众最关心、最直接、最现实的各类实事好事，提高社区服务群众的能力和水平。</t>
  </si>
  <si>
    <t>三、根据市委市政府防范政府债务风险工作安排</t>
  </si>
  <si>
    <t>104</t>
  </si>
  <si>
    <t>一般债券偿还利息</t>
  </si>
  <si>
    <t>政策依据：根据《地方政府一般债务预算管理办法》（财预〔2016〕154号），一般债务利息通过一般公共预算收入等偿还，一般债务利息和发行费用应当根据一般债务规模、利率、费率等情况合理预计，并列入一般公共预算支出统筹安排。
经费安排及支出内容：截至2021年底市本级2022年到期一般债券利息26908.5万元。2022年上半年预计发行一般债券3亿元，由此计提上半年发行一般债券付息资金1111.5万元。以上两项合计，拟安排28020万元。</t>
  </si>
  <si>
    <t>加强政府债务管理，确保偿还到期债务本息，维护政府信誉。</t>
  </si>
  <si>
    <t>地方政府一般债券付息支出</t>
  </si>
  <si>
    <t>债务科</t>
  </si>
  <si>
    <t>市财政局（国库科）</t>
  </si>
  <si>
    <t>105</t>
  </si>
  <si>
    <t>专项债券偿还利息</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</si>
  <si>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经费安排及支出内容：市本级2022年专项债券利息12163.91万元，其中：单位通过项目收入可偿还1412.59万元，拟由市财政通过政府性基金预算收入统一偿还2018年前无收益项目到期债券利息6030万元。</t>
  </si>
  <si>
    <t>国有土地使用权出让金债务付息支出</t>
  </si>
  <si>
    <t>106</t>
  </si>
  <si>
    <t>归还外国政府贷款还本资金利息</t>
  </si>
  <si>
    <t>政策依据：1、根据贷款合同和每期《山西省财政厅关于收取日元贷款黄土高原植树造林项目本息费的通知》2、《山西省财政厅关于收取日元贷款公共卫生基础设施项目本息费的通知》。还款日期正常情况下每半年为一期（还款日期：每年3月21日—9月20日，每年9月21日—次年3月20日）。
经费安排及支出内容：拟安排67万元，用于外国政府贷款还本付息。</t>
  </si>
  <si>
    <t>2310302 
2320302</t>
  </si>
  <si>
    <t>地方政府向外国政府借款还本支出
地方政府向外国政府借款付息支出</t>
  </si>
  <si>
    <t>107</t>
  </si>
  <si>
    <t>地方政府债券发行费用及付息兑付支出</t>
  </si>
  <si>
    <t>政策依据：根据《地方政府专项债务预算管理办法》和《地方政府一般债务预算管理办法》对发行费用及付息兑付费进行计提。
经费安排及支出内容：拟安排195万元，用于2022年债券发行费用及付息兑付支出。</t>
  </si>
  <si>
    <t>地方政府一般债务发行费用支出</t>
  </si>
  <si>
    <t>108</t>
  </si>
  <si>
    <t>隐性债务化解资金</t>
  </si>
  <si>
    <t>市直有关部门</t>
  </si>
  <si>
    <t>政策依据：根据中央和我省《关于防范和化解地方政府隐性债务风险的意见》以及市委、市政府《吕梁市政府隐性债务化解方案》有关要求，各级要通过预算安排、盘活资源、引入社会资本等措施积极化解隐性债务，确保存量隐性债务在2028年前全面化解。截至2021年底，市本级累计化解隐性债务24.36亿元（比省考核目标计划23.4亿元超额化解0.96亿元）。按照省政府考核口径，到2022年底，市本级需累计化解隐性债务29.6亿元，2022年需化解债务5.24亿元，其中：按照合同约定偿还棚户区改造到期债务本息3.189亿元，债务化解专项资金1.9089亿元，易地扶贫搬迁贷款项目到期利息0.1421亿元。
经费安排及支出内容：2022年拟安排经费9000万元。</t>
  </si>
  <si>
    <t>加强政府债务管理，及时化解隐性债务，降低政府债务风险。</t>
  </si>
  <si>
    <t>资环科、行政政法科、农业科</t>
  </si>
  <si>
    <t>109</t>
  </si>
  <si>
    <t>有关债务单位</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</si>
  <si>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经费安排及支出内容：拟安排7381万元。通过政府性基金收入以补助形式下达单位4721万元用于偿还到期债券利息。另外，市本级2022年上半年预计发行专项债券规模7亿元，预计提债务利息2660万元。</t>
  </si>
  <si>
    <t>社保科、经建科、资环科</t>
  </si>
  <si>
    <t>①城区污水处理厂建设项目</t>
  </si>
  <si>
    <t>市城区污水处理厂</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</si>
  <si>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经费安排及支出内容：拟通过政府性基金收入以补助形式下达市城区污水处理厂586万元用于偿还第二污水处理厂二期工程项目2022年到期债券利息。</t>
  </si>
  <si>
    <t>②储备林建设项目</t>
  </si>
  <si>
    <t>市规划和自然资源局</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</si>
  <si>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经费安排及支出内容：拟通过政府性基金收入以补助形式下达市规划和自然资源局838万元用于偿还吕梁市国家储备林及林业扶贫项目2022年到期债券利息。</t>
  </si>
  <si>
    <t>③市区供热全覆盖项目</t>
  </si>
  <si>
    <t>市城市管理局</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</si>
  <si>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通过政府性基金收入以补助形式下达市城市管理局1114万元，用于偿还市区供热全覆盖项目到2022年到期债券利息304万元，吕梁市区换热站及管网系统提升改造工程2022年到期债券利息810万元。</t>
  </si>
  <si>
    <t>④市医疗卫生园区建设项目</t>
  </si>
  <si>
    <t>市卫生健康委员会</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</si>
  <si>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经费安排及支出内容：拟通过政府性基金收入以补助形式下达市医疗卫生园区项目部2021万元用于偿还市医疗卫生园区建设项目2022年到期债券利息。</t>
  </si>
  <si>
    <t>社保科</t>
  </si>
  <si>
    <t>⑤汾阳至石楼高速公路工程建设项目</t>
  </si>
  <si>
    <t>市国资委</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</si>
  <si>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经费安排及支出内容：拟通过政府性基金收入以补助形式下达市国资委162万元用于偿还山西省汾阳至石楼高速公路工程建设项目2022年到期债券利息。</t>
  </si>
  <si>
    <t>经建科</t>
  </si>
  <si>
    <t>⑥2022年上半年发行专项债券付息</t>
  </si>
  <si>
    <t>政策依据：根据《地方政府专项债务预算管理办法》（财预〔2016〕155号），专项债务利息通过对应的政府性基金收入、专项收入偿还，专项债务利息和发行费用应当根据专项债务规模、利率、费率等情况合理预计，并列入政府性基金预算支出统筹安排。
经费安排及支出内容：拟通过政府性基金收入以补助形式下达有关市直单位2022年上半年发行的专项债券下半年付息资金2660万元。</t>
  </si>
  <si>
    <t>110</t>
  </si>
  <si>
    <t>2020年政府购买棚户区改造服务贷款</t>
  </si>
  <si>
    <t>政策依据：根据中央、省债务化解等政策。
经费安排及支出内容：按合同约定，2022年安排政府购买服务支出14894万元。</t>
  </si>
  <si>
    <t>加快完善吕梁新区棚户区改造项目，改善棚户区改造配套设施建设。</t>
  </si>
  <si>
    <t xml:space="preserve">
2120899</t>
  </si>
  <si>
    <t>111</t>
  </si>
  <si>
    <t>市城投公司城市基础设施投资国开行贷款还本付息</t>
  </si>
  <si>
    <t>市国投集团</t>
  </si>
  <si>
    <t>政策依据：根据中央、省债务化解等政策。
经费安排及支出内容：棚改贷款项目34370万元，国开行贷款22000万元，2016年城市基础设施和社会公益事业项目（第一批）44400万元，贷款总额100770万元，根据项目贷款合同约定2022年需支付国开行贷款本息20389万元。</t>
  </si>
  <si>
    <t>按照贷款合同付国开行2022年棚改项目贷款利息及本金，提升了贷款信用，利于城投公司未来发展。</t>
  </si>
  <si>
    <t>2210103 
2120899</t>
  </si>
  <si>
    <t>棚户区改造
其他国有土地使用权出让收入安排的支出</t>
  </si>
  <si>
    <t>112</t>
  </si>
  <si>
    <t>市城投公司政府购买服务费</t>
  </si>
  <si>
    <t>市城投公司</t>
  </si>
  <si>
    <t>政策依据：根据中央、省债务化解等政策。
经费安排及支出内容：2018年经报请市政府批准，安排市城投公司政府购买服务费用187万元。</t>
  </si>
  <si>
    <t>带来城投公司新发展，为以后的发展鉴定基础。</t>
  </si>
  <si>
    <t xml:space="preserve">2210103 
</t>
  </si>
  <si>
    <t>棚户区改造</t>
  </si>
  <si>
    <t>113</t>
  </si>
  <si>
    <t>存量暂付款消化</t>
  </si>
  <si>
    <r>
      <t>政策依据：《吕梁市财政暂付性款项消化方案》（吕财预</t>
    </r>
    <r>
      <rPr>
        <sz val="10"/>
        <rFont val="仿宋"/>
        <family val="3"/>
      </rPr>
      <t>﹝</t>
    </r>
    <r>
      <rPr>
        <sz val="10"/>
        <rFont val="宋体"/>
        <family val="0"/>
      </rPr>
      <t>2019</t>
    </r>
    <r>
      <rPr>
        <sz val="10"/>
        <rFont val="宋体"/>
        <family val="0"/>
      </rPr>
      <t>﹞</t>
    </r>
    <r>
      <rPr>
        <sz val="10"/>
        <rFont val="宋体"/>
        <family val="0"/>
      </rPr>
      <t>3号），2019-2023年存量暂付款分五年消化。
经费安排及支出内容：2022年拟安排2420万元。</t>
    </r>
  </si>
  <si>
    <t>确保如期完成暂付款消化任务。</t>
  </si>
  <si>
    <t>其他支出</t>
  </si>
  <si>
    <t>四、落实市委补齐服务业短板、持续打造一流创新生态和一流营商环境重点任务安排</t>
  </si>
  <si>
    <t>（一）科技成果转化专项资金</t>
  </si>
  <si>
    <t>114</t>
  </si>
  <si>
    <t>省市校合作产业引导资金</t>
  </si>
  <si>
    <t>市科技局</t>
  </si>
  <si>
    <t>政策依据：目前我市省市校合作初步议定的有3所大学：太原理工大学、山西大学、山西农大。
经费安排及支出内容：拟安排4000万元，与山西大学、山西农大、太原理工大学拟定7个项目，项目总投资为13000万元，需市级配套资金4000万元(按30%核定)。</t>
  </si>
  <si>
    <t>力争建设一批省校合作示范点、打造一批具有核心竞争力的创新平台，引进一批高层次人才，对接一批科技项目，转化一批科技成果，落地一批产业项目，推进一流创新生态建设。</t>
  </si>
  <si>
    <t>科技局</t>
  </si>
  <si>
    <t>115</t>
  </si>
  <si>
    <t>高层次科技人才引进专项经费</t>
  </si>
  <si>
    <t>政策依据：《吕梁市人民政府关于印发吕梁市开发区引进高层次科技人才的实施意见（试行）的通知》（吕政发〔2017〕16号），对引进两院院士、国家科学技术奖获得者；科技部创新人才推进计划专家、长江学者、国家杰出青年科学基金获得者、重点行业科技及产业化领军人才；具有教授等正高级职称或博士、紧缺型硕士研究生学历的专业技术人员实行政府经费支持和其它人才政策支持。
经费安排及支出内容：拟安排1000万元，用于对高层次科技人才进行奖励及支持课题研究。</t>
  </si>
  <si>
    <t>围绕煤焦化、大数据、现代装备制造、新材料、新能源、现代农业及农产品深加工等产业发展需求，大力引进海内外高层次科技人才，提升企业自主创新能力，为我市开发区产业转型升级提供人才和智力支持。</t>
  </si>
  <si>
    <t>116</t>
  </si>
  <si>
    <t>科技研发经费（科技创新劵资金）</t>
  </si>
  <si>
    <t>政策依据：按科技进步法规定，科技支出要占到一般预算支出的1%，市政府《关于印发国家创新驱动发展战略吕梁行动计划（2014—2020年）的通知》（吕政发〔2014〕22号）、市政府《关于鼓励高新技术企业创新发展促进产业转型升级的意见》（吕政发〔2014〕24号），支持科技创新发展。同时根据省科技厅 省财政厅《关于印发〈山西省科技创新券实施管理办法（试行）〉的通知》（晋科发〔2017〕86号）文件精神省厅要求从2017年开始，全省各地市要启动科技创新券试点工作。
经费安排及支出内容：安排900万元，主要用于重点研发计划、科技重大专项、科技成果引导、基础研究计划和人才专项工程以及促进高新技术企业创新发展以及科技创新券资金。</t>
  </si>
  <si>
    <t>通过对实验阶段的研究成果进行中试转化，产生一定的经济效益，对我市的重点行业、领域提供技术支持。在医药、农业、电子、林业、环保、考古、化工、建筑、水利、食品安全、非物质文化遗产方面开展研究，产生显著的社会效益，并通过其中的研究成果推广为我市的可持续发展提供保障。</t>
  </si>
  <si>
    <t>117</t>
  </si>
  <si>
    <t>高新技术科技研发资金</t>
  </si>
  <si>
    <t>市高新技术发展研究院</t>
  </si>
  <si>
    <t>政策依据：市政府《关于印发国家创新驱动发展战略吕梁行动计划（2014—2020年）的通知》（吕政发〔2014〕22号）、市政府《关于鼓励高新技术企业创新发展促进产业转型升级的意见》（吕政发〔2014〕24号），市政府《关于印发2021年重点工程项目名单的通知》（吕政办发〔2021〕35号）支持科技创新发展。
经费安排及支出内容：拟安排1500万元。重点用于云计算平台项目、项目维保费、山西省智能计算及维纳卫星工程技术研究、天河政务云计算平台扩容建设项目、电子政务外网及安全保障体系建设等。</t>
  </si>
  <si>
    <t>贯彻落实国家创新驱动发展战略，推动高性能云计算中心项目、基于AIS应用的微纳卫星项目、无人系统项目和能源互联网项目建设；对市政府自动化办公系统网络安全维护升级及设备购置，保障办公系统流畅运行；保障全市新增政务的正常上线；加强电子政务外网安全保障。</t>
  </si>
  <si>
    <t>市军民融合协同创新研究院</t>
  </si>
  <si>
    <t>118</t>
  </si>
  <si>
    <t>航天科技城项目</t>
  </si>
  <si>
    <t>吕梁经开区</t>
  </si>
  <si>
    <t>政策依据：市委经济工作会议。总投资6.5亿元。
经费安排及支出内容：拟安排3000万元，用于航天科技城建设。</t>
  </si>
  <si>
    <t>让吕梁市的家庭、民众可以零距离接触和感受航空文化，切身体验航空科技带来的无穷魅力，让广大民众认识航空、了解航空、热爱航空、参与航空。</t>
  </si>
  <si>
    <t>科学技术共同财政事权转移支付支出</t>
  </si>
  <si>
    <t>预算科</t>
  </si>
  <si>
    <t>119</t>
  </si>
  <si>
    <t>人才建设经费</t>
  </si>
  <si>
    <t>政策依据：《关于印发〈山西省建设人才强省优化创新生态的若干举措〉的通知》（晋人才〔2020〕1号）；2020年度市级人才工作专项考核赋分办法；省对人才工作专项考核重点任务和省委、省政府《关于深化省校合作的实施方案》（厅字〔2020〕33号）。
经费安排及支出内容：拟安排经费5000万元。主要用于人才公寓建设、驻地高校人才补助、招才引智工作、智力交流活动以及人才研修培训班等。</t>
  </si>
  <si>
    <t>贯彻落实人才发展战略，加大各类人才的引进、培养和使用力度，促进吕梁经济社会发展。</t>
  </si>
  <si>
    <t>120</t>
  </si>
  <si>
    <t>中小微企业专项发展资金</t>
  </si>
  <si>
    <t>市中小企业发展服务中心</t>
  </si>
  <si>
    <t>政策依据：《山西省人民政府办公厅印发关于进一步促进中小微企业创业创新转型发展若干措施的通知》（晋政办发〔2017〕113号 ）、《中共吕梁市委吕梁市人民政府办公室关于支持中小企业科技创新的实施意见》（吕发〔2018〕32号）、《吕梁市政府办公室关于进一步强化“小升规”企业培育工作的意见》（吕政办发〔2019〕56号）、《吕梁市人民政府办公室关于支持中小企业科技创新的实施意见》（吕政办发〔2020〕42号）。
经费安排及支出内容：拟安排3000万元，用于股份制改造企业奖励、吕梁市中小企业公共服务平台运营维护及开展服务、“小升规”企业奖励、“三个一”经营者素质能力提升培训、双创基地奖补等。</t>
  </si>
  <si>
    <t>壮大企业规模、提供经济总量、推动企业高质量发展;建立现代企业制度，拓展融资渠道；通过组织培训提升企业管理人员的综合素质，打造具有卓越经营能力的优秀接班人；推进中小企业技术创新；提升小微企业创业创新基地建设和服务水平；完善平台网络服务功能,提升服务能力。</t>
  </si>
  <si>
    <t>中小企业发展专项</t>
  </si>
  <si>
    <t>经济建设科/农业农村科</t>
  </si>
  <si>
    <t>市中小企业发展服务中心/中小企业担保公司</t>
  </si>
  <si>
    <t>121</t>
  </si>
  <si>
    <t>全民技能提升培训奖励资金</t>
  </si>
  <si>
    <t>政策依据：《吕梁市建档立卡农村劳动力技能培训持证就业工作规划（2021-2025年）》的通知（吕办发〔2020〕23号）、《吕梁市新发展阶段“人人持证，技能社会”建设提质增效实施方案》的通知（吕办发〔2021〕13号）。专项职业能力证书每人150元，职业资格证书或职业技能等级证书初级工每人300元，职业资格证书或职业技能等级证书高级工每人600元，特种作业操作证或特种设备作业人员证初次取证每人300元。2022年预计核发15万人次，需2000万元。
经费安排及支出内容：拟安排2000万元。</t>
  </si>
  <si>
    <t>抓好建档立卡农村劳动力技能培训持证就业工作，统筹推进吕梁山护工、新型职业农民等实用技能培训，持续开展县市区各具特色的技能培训，进一步强化产教融合，供需对接，大力实施订单式、菜单式、项目制培训，跟进考核发证、阶梯持证，造就一支知识型、技能型、创新型劳动者大军，实现技能就业，技能富民。</t>
  </si>
  <si>
    <t>2080799</t>
  </si>
  <si>
    <t>其他就业补助支出</t>
  </si>
  <si>
    <t>（二）营商环境</t>
  </si>
  <si>
    <t>122</t>
  </si>
  <si>
    <t>“一窗受理、集成服务”运行支撑服务竞争性磋商采购项目</t>
  </si>
  <si>
    <t>市审批局</t>
  </si>
  <si>
    <t>政策依据：《吕梁市深化市县两级相对集中行政许可权改革实施方案》，推行“一窗受理、集成服务”审批服务模式，加快推进“互联网+政务服务”建设。
经费安排及支出内容：拟安排150万元。主要用于一窗运行管理及驻场服务，包括人员招聘、培训服务以及受理人员工资保险等。</t>
  </si>
  <si>
    <t>打造我市一窗受理品牌，逐步形成具备我市特色的一窗受理模式，保障政务服务效能。</t>
  </si>
  <si>
    <t>其他政府办公厅及相关机构事务支出</t>
  </si>
  <si>
    <t>123</t>
  </si>
  <si>
    <t>提升政务服务能力建设项目</t>
  </si>
  <si>
    <t>政策依据：《山西省人民政府办公厅关于印发山西省全面推进政务服务“一网通办”实施方案的通知》（晋政办发〔2020〕68号）、《吕梁市优化营商环境工作领导小组办公室关于印发吕梁市政务服务标准化、便利化提升工作方案的通知》（吕营商办发〔2021〕2号）。
经费安排及支出内容：拟安排180万元。主要用于引导群众到帮办代办和无差别受理区，为进厅事项提供全程帮办服务、现场指导或代填申请表等，最终提交材料至无差别受理窗口。</t>
  </si>
  <si>
    <t>维持窗口日常工作，实现所有无差别受理窗口根据受理清单，都能受理所有进驻大厅公共服务事项。</t>
  </si>
  <si>
    <t>政务公开审批</t>
  </si>
  <si>
    <t>124</t>
  </si>
  <si>
    <t>开展“颁证清零”第三方技术服务消防认定工作费用</t>
  </si>
  <si>
    <t>政策依据：山西省人民政府办公厅《关于加快解决我省国有建设用地上房屋交易和不动产登记历史遗留问题的意见》（晋政办发〔2020〕3号）、吕梁市人民政府办公室《关于加快解决吕梁市国有建设用地上房屋交易和不动产登记历史遗留问题的实施方案》（吕政办发〔2021〕49号）。
经费安排及支出内容：拟安排100万元。主要采取政府采购方式聘请5家第三方技术服务机构进行消防安全评估，确保清零行动顺利进行。</t>
  </si>
  <si>
    <t>完成我市“颁证清零”消防认定工作任务，确保清零行动顺利进行。</t>
  </si>
  <si>
    <t>125</t>
  </si>
  <si>
    <t>限上企业倍增计划奖励资金</t>
  </si>
  <si>
    <t>市商务局</t>
  </si>
  <si>
    <t>政策依据：按《吕梁市支持限上企业倍增专项资金管理办法》的请示，张广勇市长批示“请财政局研究，五年总量不超2000万，今年先筹措200多万，予以鼓励”。
经费安排及支出内容：拟安排200万元，对全市新增限上企业进行奖补。</t>
  </si>
  <si>
    <t>充分发挥限额以上单位在商贸流通发展中的示范引领和支撑带动作用，调动和鼓励全市商贸企业做大做强，切实推进全市商贸经济上台阶、上水平和上规模。</t>
  </si>
  <si>
    <t>其他商贸事务支出</t>
  </si>
  <si>
    <t>126</t>
  </si>
  <si>
    <t>电子政务外网带宽扩容</t>
  </si>
  <si>
    <t>政策依据：《山西省数字政府建设规划（2020-2022年）》2021年度工作任务要求以及《山西省营商环境建设三年工作计划》实施“全程网办”五大工程要求，要实施电子政务外网“万万千”工程。市级的任务是建设市到县、市到市直部门电子政务外网的千兆带宽扩容改造。
经费安排及支出内容：拟安排200万元，主要用于电子政务外网带宽扩容。</t>
  </si>
  <si>
    <t xml:space="preserve">对有需求的市直部门电子政务外网实现全覆盖，市直单位和县市区电子政务网络带宽满足使用需求。
</t>
  </si>
  <si>
    <t>五、落实市委狠抓生态治理重点任务安排</t>
  </si>
  <si>
    <t>127</t>
  </si>
  <si>
    <t>环境污染防治资金</t>
  </si>
  <si>
    <t>市生态环境局</t>
  </si>
  <si>
    <t>政策依据：省政府印发《关于做好第二次全国污染源普查的通知》（晋政发〔2017〕24号）、省环保厅印发《加强省控污染源自动监控设施运行管理工作实施方案》（晋环发〔2014〕117号）、吕梁市人民政府即将印发的《2020年吕梁市环保攻坚行动计划》。 市政府印发《吕梁市冬季清洁取暖专项资金奖补实施方案（2018-2021年）的通知》（吕政办发〔2019〕61号）。
经费安排及支出内容：拟安排15000万元，主要用于落实2022年市环保攻坚行动计划10000万元（包括市级水气污染防治资金等）；安排4000万元主要用于落实冬季清洁取暖市级配套；参照2019年市政府奖励办法；安排县级环保机构建设1000万元。</t>
  </si>
  <si>
    <t>减少污染排放，改善生态环境质量。</t>
  </si>
  <si>
    <t xml:space="preserve">
其他污染防治支出</t>
  </si>
  <si>
    <t>128</t>
  </si>
  <si>
    <t>吕梁公交首末站（停保场）建设项目</t>
  </si>
  <si>
    <t>政策依据：吕梁市人民政府专题会议纪要〔2020〕26次。吕梁下楼桥公交首末站（停保场）建设项目总占地61.5亩，可研批复投资7295.15万元，2021年已拨付2615万元，2022年所需经费4680.15万元。便民中心首末站（停保场）建设主体完工，办理划拨土地费用552.5万元（参照火车站首末站每亩42.5万元测算），服务楼建设投资127万元，2022年所需费用为679.5万元，二项合计5359.65万元。
经费安排及支出内容：拟安排2400万元，用于下楼桥公交首末站（停保场）建设和便民中心首末站（停保场）建设。</t>
  </si>
  <si>
    <t>有助于促进当地公交事业发展，完善公交设施和网络，大大改善吕梁市的基础设施条件，促进社会和谐发展，综合社会效益明显。公交运营效率提高，缓解公交停车难题，改善市民出行条件。</t>
  </si>
  <si>
    <t>129</t>
  </si>
  <si>
    <t>公交运营补贴</t>
  </si>
  <si>
    <t>政策依据：吕梁市人民政府办公厅《关于印发吕梁市区公交财政补贴暂行办法的通知》（吕政办发〔2017〕48号），以及《吕梁市中心城区公交IC卡实施管理办法的通知》(吕政办发〔2017〕86号)文件精神。按照吕梁市城市公交成本规制办法（建议稿）测算，运营补贴9106.64万元，投资调节回报693.36万元，共计9800万元。按市、区两级政府5：5比例分担，需市级财政预算安排4900万元。
经费安排及支出内容：拟安排3000万元，用于公交运营补贴，待成本规制办法出台后进行清算。</t>
  </si>
  <si>
    <t>充分体现城市公交的社会公益性,让更广大的老百姓享受方便、快捷、舒适的出行条件，得到更多的实惠；体现政府为民办实事取得的成效。</t>
  </si>
  <si>
    <t>公共交通运营补助</t>
  </si>
  <si>
    <t>130</t>
  </si>
  <si>
    <t>采煤沉陷区综合治理搬迁安置市级配套资金</t>
  </si>
  <si>
    <t>市发展和改革委员会</t>
  </si>
  <si>
    <t>政策依据：省治沉办《关于同意调整采煤沉陷区综合治理搬迁安置计划调整的通知》（晋治沉办函〔2021〕7号）文件精神，我市采煤沉陷区综合治理搬迁安置任务于2021年3月30日调整为10县（市、区）33个乡镇141个村24561户（含采矿权主体灭失的2157户）。
1.户均60平方米进行补助，每平方米造价2014元，每户补助12.084万元。
2.采矿权主体存在：国家40%、省级10%、市级5%、县级5%、企业30%、个人10%；
  采矿权主体灭失：国家50%、省级20%、市级10%、县级10%、个人10%。
市级应配套资金16143.0156万元，目前到位12056万元（2015年2556万元，2018年1500万元，2020年1000万元,2021年7000万元），缺口资金4087.0156万元。
经费安排及支出内容：安排资金4087万元，用于采煤沉陷区搬迁安置工作市级配套。</t>
  </si>
  <si>
    <t>进一步推进采煤沉陷区综合治理工作，解决农民群众安居问题。</t>
  </si>
  <si>
    <t>自然资源利用与保护</t>
  </si>
  <si>
    <t>131</t>
  </si>
  <si>
    <t>东川河蓄水改造工程</t>
  </si>
  <si>
    <t>政策依据：吕发改审发〔2019〕15号；吕审管投资发〔2020〕21号。该项目用于新建25座液压坝，300米喷泉，356米水帘，修复河道地板等。截止目前吕梁市财政局已经下达项目资金18400万元。
经费安排及支出内容：拟安排2000万元，用于工程的完工结算。</t>
  </si>
  <si>
    <t>东川河蓄水改造工程完工，及时发挥工程效益。</t>
  </si>
  <si>
    <t>132</t>
  </si>
  <si>
    <t>关帝山国有林管理局龙山二期绿化工程</t>
  </si>
  <si>
    <t>离石区</t>
  </si>
  <si>
    <t>政策依据：市政府（2019）3次市长办公会。
经费安排及支出内容：工程结算审定金额1678.70万元。建设期分3年完成，资金按5:3:2的比例分三年拨付。已到位资金1300万元，其中：2019年500万元；2020年800万元（关帝局300万元），资金缺口379万元。</t>
  </si>
  <si>
    <t>建设绿水青山，改善生态环境。</t>
  </si>
  <si>
    <t>森林资源培育</t>
  </si>
  <si>
    <t>六、落实市委培育状大新兴产业重点任务安排</t>
  </si>
  <si>
    <t>133</t>
  </si>
  <si>
    <t>氢能产业发展资金</t>
  </si>
  <si>
    <t>政策依据：根据2022年1月6日吕梁市政府130次常务会议纪要，加快推进氢能产业发展，由财政局负责，研究支持氢能产业发展的补贴政策，筹措资金1亿元并纳入财政预算，助力加氢站建设和氢能源汽车产业发展。
经费安排及支出内容：拟安排1亿元，用于推进氢能产业发展。</t>
  </si>
  <si>
    <t>打造氢能产业示范市，建设千亿元级的氢能产业，打造国内先进、规模最大的氢能产业基地。</t>
  </si>
  <si>
    <t>其他工业和信息产业监管支出</t>
  </si>
  <si>
    <t>134</t>
  </si>
  <si>
    <t>文化旅游产业发展资金（含碛口文旅产业发展）</t>
  </si>
  <si>
    <t>政策依据：市长办公会纪要〔2021〕20次：从2021年开始，市县两级每年筹集5亿元资金用于文化旅游产业发展，具体为市级筹集1亿元，各县市区筹集3亿元，争取“十四五”期间文化旅游投入达到20亿元。
经费安排及支出内容：切块安排1亿元，包括用于碛口文旅产业发展5000万元。</t>
  </si>
  <si>
    <t>加快文旅产业融合发展，加快碛口文化旅游产业融合发展。</t>
  </si>
  <si>
    <t>文化产业发展专项支出</t>
  </si>
  <si>
    <t>135</t>
  </si>
  <si>
    <t>2022年度黄河一号旅游公路财政补贴项目</t>
  </si>
  <si>
    <t>政策依据：吕梁市人民政府常务会议〔2017〕43次纪要，着力推进沿黄扶贫旅游公路及生态道路建设。省财政厅、省交通运输厅印发了《关于“四好农村路”和三大板块旅游公路建设资金管理办法》（晋财建一〔2018〕83号），各市政府通过安排财政预算资金的形式给予项目总投资10%的补助。
经费安排及支出内容：拟安排2000万元，用于三大板块旅游公路建设市级配套资金。</t>
  </si>
  <si>
    <t>贯彻落实省委、省政府锻造黄河、长城、太行三大板块旅游品牌，推进“城景通、景景通”的全省旅游公路网络，推动全省经济转型。</t>
  </si>
  <si>
    <t>136</t>
  </si>
  <si>
    <t>开行柳林南至太原南区间列车运输补贴及广告宣传费用</t>
  </si>
  <si>
    <t>政策依据：吕梁市人民政府与大秦铁路股份有限公司签订了《开行柳林南至末原南区间列车运输补贴及广告宣传协议》，自2021年7月1日至2024年6月30日吕梁市人民政府向大秦铁路股份有限公司每年提供补贴资金2000万元，其中：开行柳林南至太原南区间列车给予（铁路公益性、政策性）运输补贴，补贴金额为每年500万元，开行的吕梁至太原南、 北京等区间3组动车组列车冠名、太原至蔡家崖1列普速列车冠名及车身车厢宣传、太原南站东大屏 LED 视频插播滚动宣传，给予每年1500万元广告宣传费。2021年已支付1000万元，2022年需支付2000万元。
经费安排及支出情况：拟安排2000万元，用于支付2022年开行柳林南至太原南区间列车运输补贴及广告宣传费用。</t>
  </si>
  <si>
    <t>通过每日开行包括柳林南至太原南区问列车并进行广告宣传，推动全市经济和社会发展， 改善吕梁市人民的出行条件，助力吕梁文化旅游发展，提升吕梁品牌形象。</t>
  </si>
  <si>
    <t>其他发展与改革事务支出</t>
  </si>
  <si>
    <t>137</t>
  </si>
  <si>
    <t>吕梁站旅客服务设施提升改造及吕梁站增设电动扶梯项目</t>
  </si>
  <si>
    <t>政策依据：市政府〔2021〕6次市长办公会议纪要。
经费安排及支出内容：拟安排2000万元。该项目为委托代建项目，根据合同约定“在项目最终经吕梁市财政局审定项目预算后，以审定金额作为项目预算及合同金额”。</t>
  </si>
  <si>
    <t>配合2021年7月1日太原至吕梁既有铁路实现动车组开行，改善旅客出行条件。</t>
  </si>
  <si>
    <t>市城管局</t>
  </si>
  <si>
    <t>138</t>
  </si>
  <si>
    <t>云计算平台专项资金</t>
  </si>
  <si>
    <t>市大数据应用局</t>
  </si>
  <si>
    <t>政策依据：根据2016年吕梁市政府和华为软件技术有限公司签订《云服务大数据中心合作协议》和《吕梁市云计算服务项目合同》，合同价1.85亿元，扣除云服务运营公司5%管理费，实际需支付1.7575亿元，2016年-2021年已支付1.539亿元。
经费安排及支出情况：拟安排1685万元，用于2022年云计算平台专项资金使用。</t>
  </si>
  <si>
    <t>整合信息资源，促进大数据平台共享共用，为市直单位提供云计算服务。</t>
  </si>
  <si>
    <t>139</t>
  </si>
  <si>
    <t>大数据产业发展专项资金</t>
  </si>
  <si>
    <t>政策依据：《吕梁市促进大数据发展应用的若干政策》（吕政发〔2017〕12号）《吕梁市数字经济园大数据产业发展优惠政策》（吕政办发〔2018〕62号）《吕梁市人民政府关于印发吕梁市加快推进数字经济发展的若干政策措施的通知》（吕政发〔2019〕12号）。
经费安排及支出内容：拟安排600万元，用于支持大数据产业发展。</t>
  </si>
  <si>
    <t>贯彻落实省委省政府实施大数据战略、发展数字经济的决策部署，进一步加大政策支持力度，加快“数谷吕梁”建设。</t>
  </si>
  <si>
    <t>140</t>
  </si>
  <si>
    <t>“吕梁通”城市综合服务平台数据建设资金</t>
  </si>
  <si>
    <t>政策依据：根据《“吕梁通”城市综合服务平台项目合同书》《“吕梁通”城市综合服务平台工程监理委托合同书》《“吕梁通”城市综合服务平台第三方软件测评委托合同书》《“吕梁通”城市综合服务平台等级保护测评委托合同书》，合同金额2715.2万元，2020年-2021年已支付1821.14万元，2022年需支出894.06万元。
经费安排及支出情况：拟安排经费895万元，用于2022年“吕梁通”城市综合服务平台数据建设。</t>
  </si>
  <si>
    <t>实现便民、利企、优政、善治目标。</t>
  </si>
  <si>
    <t>141</t>
  </si>
  <si>
    <t>吕梁经开区建设专项补助</t>
  </si>
  <si>
    <t>政策依据：省委、省政府《关于开发区改革创新发展的若干意见》（晋发〔2016〕50号），要求加大对开发区建设的财政支持力度。
经费安排及支出内容：拟安排7000万元，用于吕梁经济建设开发区基础设施建设、招商引资、企业发展、土地开发及日常运转经费7000万元。</t>
  </si>
  <si>
    <t>提高开发区经济规模占到全市经济总量的比例，用活用好“三化三制”，优化运行机制、管理体制、审批制度。</t>
  </si>
  <si>
    <t>一般公共服务共同事权转移支付支出</t>
  </si>
  <si>
    <t>142</t>
  </si>
  <si>
    <t>开发区建设发展专项资金</t>
  </si>
  <si>
    <t>政策依据：省委、省政府《关于开发区改革创新发展的若干意见》（晋发〔2016〕50号），要求加大对开发区建设的财政支持力度。市政府2017年1月10日第17次常务会议议定设立开发区专项资金。    
经费安排及支出内容：拟安排600万元，用于全市支持开发区建设、商务业务、招商引资、公共服务平台、产业转型升级、重大投资项目建设、“三化三制”等项目。</t>
  </si>
  <si>
    <t>143</t>
  </si>
  <si>
    <t>商贸发展和招商引资专项资金</t>
  </si>
  <si>
    <t>政策依据：吕梁市财政局、吕梁市商务局关于印发《吕梁市级商贸发展专项资金管理办法》的通知（吕财行〔2019〕35号）；《吕梁市级招商引资专项资金管理办法》。                    
经费安排及支出内容：拟安排200万元，用于促进商贸发展及招商引资活动等项目。</t>
  </si>
  <si>
    <t>通过设立专项资金，促进商贸流通事业发展，推动我市投资环境，促进吕梁转型升级。</t>
  </si>
  <si>
    <t>2011399 
2011309</t>
  </si>
  <si>
    <t>其他商贸事务支出
招商引资</t>
  </si>
  <si>
    <t>市商务局、市招商引资服务中心</t>
  </si>
  <si>
    <t>144</t>
  </si>
  <si>
    <t>中国杏花村国际酒业博览会专项资金</t>
  </si>
  <si>
    <t>政策依据：吕梁市人民政府办文第1-2021-376号，总投资2000万元，主要用于展馆设置，专场鉴定，云展厅建设等。
经费安排及支出内容：拟安排800万元，不足部分由汾阳市自筹解决。</t>
  </si>
  <si>
    <t>能充分发挥我国超大规模酒类优势和内需潜力；依托中国杏花村国际酒业博览会产品交易、投资促进、技术交流、平台作用，积极促进酒业创新发展和技术革新，推动中国酒类产品高质量发展，将中国杏花村酒业博览会打造成具有国际影响力的品牌展会，助力加快构建以国外大循环为主体，国内国际双循环相互促进的新发展格局。</t>
  </si>
  <si>
    <t>145</t>
  </si>
  <si>
    <t>企业上市挂牌市级奖励经费</t>
  </si>
  <si>
    <t>市金融办</t>
  </si>
  <si>
    <t>政策依据：吕梁市人民政府《关于加快推进企业上市挂牌工作的意见》（吕政发〔2020〕3号）。对在全国中小企业股份转让系统（新三板）挂牌的企业，市级财政奖励100万元；对在山西股权交易中心（晋兴板）挂牌的企业，市级财政奖励20万元。
经费安排及支出内容：拟安排940万元。</t>
  </si>
  <si>
    <t>落实省政府企业上市“倍增计划”，大力推动企业上市挂牌工作，促进经济高质量发展。</t>
  </si>
  <si>
    <t>行政支出（金融部门）</t>
  </si>
  <si>
    <t>146</t>
  </si>
  <si>
    <t>引进金融机构奖励经费</t>
  </si>
  <si>
    <t>政策依据：吕梁市人民政府《关于印发吕梁市创优金融环境推动经济高质量发展若干措施的通知》（吕政发〔2021〕9号）。
经费安排及支出内容：积极引进异地金融资源来我市入驻设点，对新引进的证券分支机构一次性奖励30万元。</t>
  </si>
  <si>
    <t>引进金融机构入驻吕梁，推动金融业提质增效。</t>
  </si>
  <si>
    <t>七、落实市委加快重大基础设施建设、深入推进文明城市创建重点任务安排</t>
  </si>
  <si>
    <t>（一）市区重点项目</t>
  </si>
  <si>
    <t>147</t>
  </si>
  <si>
    <t>国道209线吕梁新城区（方山县城至中阳金罗镇）段公路改线工程</t>
  </si>
  <si>
    <t>政策依据：市政府《关于国道209线吕梁新城区（方山县城至中阳金锣镇）段公路改线工程PPP实施方案的批复》（吕政函﹝2018﹞49号），项目总投资71.8亿元，资本金占30%，市政府方和社会资本方分别承担6%和24%，即：政府方应出资4.31亿元、社会资本方出资17.2亿元。2019年-2021年政府方资本金已到位1亿元，到位率23.2%，社会资本金已到位14亿元，到位率81.2%。改线工程预计2022年9月完工，按照双方资本同步到位要求，政府方需出资3.31亿元。
经费安排：2022年安排14000万元，用于209改线政府出资。</t>
  </si>
  <si>
    <t>通过采用政府和社会资本合作模式，完成209线改造年度目标任务，对国道209线过境交通分流，提升国道209主干线的使用功能，缓解吕梁市区段交通压力。</t>
  </si>
  <si>
    <t>148</t>
  </si>
  <si>
    <t>G20青银高速公路柳林东互通式收费站项目</t>
  </si>
  <si>
    <t>政策依据：根据2021年5月24日，市政府第120次常务会议议定，柳林东互通式收费站项目于2021年8月底前开工建设，年内主体工程完工，2022年建成投入使用。项目概算投资2.98亿，由吕梁市政府、离石区政府、柳林县政府按投资总额4:3:3的比例分担，市级承担11920万元。
经费安排及支出情况：拟安排3000万元，用于G20青银高速公路柳林东互通式收费站项目的建设。</t>
  </si>
  <si>
    <t>满足日益增长的交通发展需求的需要，减轻区域环境压力，提高环境质量。提高城市形象，解决城市拥堵，提升综合交通运输服务品质，促进经济转型升级。平战结合、保障国防建设、抗灾防险。</t>
  </si>
  <si>
    <t>149</t>
  </si>
  <si>
    <t>凤山小镇</t>
  </si>
  <si>
    <t>政策依据：常务会议纪要〔2021〕120次、市长办公会议〔2021〕15次、专题会议纪要〔2021〕21次。
经费安排及支出内容：项目正在办理前期手续、规划调整等，省里已安排1000万元前期费用。2022年拟安排1000万元前期经费。</t>
  </si>
  <si>
    <t>提升城市形象。</t>
  </si>
  <si>
    <t>150</t>
  </si>
  <si>
    <t>大武古镇（商业街）项目</t>
  </si>
  <si>
    <t>政策依据：市政府〔2021〕11次市长办公会议纪要，市政府〔2020〕6次专题会议纪要。
经费安排及支出内容：估算投资75000万元，2022年安排1000万元。</t>
  </si>
  <si>
    <t>该项打造集文化、休闲、零售、娱乐为一体的主题型、街区式、文化复合商业街区，再现古镇风貌的重点文旅项目。</t>
  </si>
  <si>
    <t>151</t>
  </si>
  <si>
    <t>五个区域安置区建设（配套凤山小镇）</t>
  </si>
  <si>
    <t>政策依据：常务会议纪要〔2021〕120次、市长办公会议〔2021〕15次、专题会议纪要〔2021〕21次。估算投资49000万元，2022年计划完工60%，预计2022年需求20000万元。
经费安排及支出内容：拟安排10000万元。</t>
  </si>
  <si>
    <t>改善出行条件，方便市民出行。</t>
  </si>
  <si>
    <t>152</t>
  </si>
  <si>
    <t>新安大道建设工程PPP项目</t>
  </si>
  <si>
    <t>政策依据：常务会议纪要〔2021〕120次、市长办公会议〔2021〕15次、专题会议纪要〔2021〕21次。概算总投资26.32亿元（建安22.65亿元，二类及其他3.67亿元），资金来源由政府专项债上级补助市级投资。
经费安排及支出内容：2022年拟安排项目前期费2000万元。</t>
  </si>
  <si>
    <t>153</t>
  </si>
  <si>
    <t>九大中心项目建设经费</t>
  </si>
  <si>
    <t>政策依据：〔2021〕128次常务会议纪要。
经费安排及支出内容：档案馆、博物馆、革命历史纪念馆、科技馆、工人文化宫、青少年文化馆、大剧院、音乐厅、融媒体中心估算投资200000万元，2022年拟安排40000万元用于土地征收补偿等。</t>
  </si>
  <si>
    <t>推进文明城市建设，提升城市品位，完善城市功能。做好项目前期可研、勘察、设计等工作。</t>
  </si>
  <si>
    <t>154</t>
  </si>
  <si>
    <t>市医疗卫生园区医疗设备、信息化建设项目</t>
  </si>
  <si>
    <r>
      <t xml:space="preserve">
政策依据：市政府</t>
    </r>
    <r>
      <rPr>
        <sz val="10"/>
        <rFont val="宋体"/>
        <family val="0"/>
      </rPr>
      <t>〔</t>
    </r>
    <r>
      <rPr>
        <sz val="10"/>
        <rFont val="宋体"/>
        <family val="0"/>
      </rPr>
      <t>2021</t>
    </r>
    <r>
      <rPr>
        <sz val="10"/>
        <rFont val="宋体"/>
        <family val="0"/>
      </rPr>
      <t>〕</t>
    </r>
    <r>
      <rPr>
        <sz val="10"/>
        <rFont val="宋体"/>
        <family val="0"/>
      </rPr>
      <t>第128次常务会议。
经费安排及支出内容：拟安排6000万元，用于医疗设备、功能设备、办公用品、信息化建设经费。</t>
    </r>
  </si>
  <si>
    <t>加强硬件配套设施投入力度，为2022年挂牌运营打下坚实基础。</t>
  </si>
  <si>
    <t>2100201 
2120899</t>
  </si>
  <si>
    <t>综合医院
其他国有土地使用权出让收入安排的支出</t>
  </si>
  <si>
    <t>吕梁市医疗卫生园区项目部</t>
  </si>
  <si>
    <t>155</t>
  </si>
  <si>
    <t>2021年凤山暨东川河沿岸照明改造提升和火车站照明设施提升工程项目（主城亮化）</t>
  </si>
  <si>
    <t>政策依据：吕梁市人民政府市长办公会议〔2019〕19次。概算投资3420万元；建安工程预算审定3111万元，预计2022年资金需求2300万元。
经费安排及支出内容：2022年拟安排经费2100万元。</t>
  </si>
  <si>
    <t>有效美化环境、加大城市宣传。</t>
  </si>
  <si>
    <t>156</t>
  </si>
  <si>
    <t>新区2021年度亮化工程</t>
  </si>
  <si>
    <t>政策依据：市长办公会议2021年第19次议定。预算投资2561万元，审定建安工程2078.21万元，2022年资金缺口2400万元。
经费安排及支出内容：2022年拟安排经费1700万元。</t>
  </si>
  <si>
    <t>美化城市营造浓厚节日氛围，提升人民幸福指数。</t>
  </si>
  <si>
    <t>157</t>
  </si>
  <si>
    <t>柳林（华光电厂）—吕梁市区长输集中供热工程</t>
  </si>
  <si>
    <t>政策依据：市政府〔2021〕123次常务会议纪要。
经费安排及支出内容：概算投资349900万元，拟安排2022年度前期费用3000万元。</t>
  </si>
  <si>
    <t>改善城市环境和大气质量，淘汰落后产能，缓解市区热源不足问题。</t>
  </si>
  <si>
    <t>158</t>
  </si>
  <si>
    <t>文丰路--盛地大道改造项目</t>
  </si>
  <si>
    <t>政策依据：吕审批投资发〔2021〕63号。预计2022年资金需求25000万元。
经费安排及支出内容：拟安排25000万元。</t>
  </si>
  <si>
    <t>完善主城区“四横十三纵”主干路网，提升中心城区城市形象、改善居民出行条件，促进吕梁市中心城区快速发展，推动新老城区协同发展。</t>
  </si>
  <si>
    <t>2120399 
2120899
2121099</t>
  </si>
  <si>
    <t>其他城乡社区公共设施支出
其他国有土地使用权出让收入安排的支出
其他国有土地出让收益基金安支出</t>
  </si>
  <si>
    <t>159</t>
  </si>
  <si>
    <t>如意湖提质项目</t>
  </si>
  <si>
    <t>政策依据：市长〔2021〕2次会议纪要、吕审批投资发〔2020〕16号。概算投资8466.94万元，审定预算7522.36万元，合同金额7377.21万元，累计年度拨款4711.1万元。
经费安排及支出内容：拟安排2000万元。</t>
  </si>
  <si>
    <t>提升如意湖公园整体绿化和景观品质，美化环境。</t>
  </si>
  <si>
    <t>160</t>
  </si>
  <si>
    <t>综合检验检测大楼改建项目</t>
  </si>
  <si>
    <t>市直属机关事务服务中心</t>
  </si>
  <si>
    <t>政策依据：市政府常务会议研究。
经费安排及支出内容：拟安排经费2000万元，主要用于综合检验检测大楼改建项目。</t>
  </si>
  <si>
    <t>对综合检验检测大楼进行改建，确保大楼早日建成并投入使用。</t>
  </si>
  <si>
    <t>机关服务</t>
  </si>
  <si>
    <t>吕梁市直属机关事务服务中心</t>
  </si>
  <si>
    <t>161</t>
  </si>
  <si>
    <t>市本级重点项目土地收储费用</t>
  </si>
  <si>
    <t>政策依据：《土地储备管理办法》、《关于规范土地储备和资源管理等相关问题的通知》、《土地管理法》。
经费安排及支出内容：拟安排土地补偿费20000万元。用于货源街改造、聚富花园、盘龙湾、呈祥路3期、文丰路扩宽、快速路建设等项目土地收储支出。</t>
  </si>
  <si>
    <t>提高土地资源合理利用，服务城市社会发展，推动经济社会可持续发展。</t>
  </si>
  <si>
    <t>162</t>
  </si>
  <si>
    <t>市本级重点项目土地划拨费用</t>
  </si>
  <si>
    <t>政策依据：依据《中华人民共和国土地管理法》、《中华人民共和国城市房地产管理法》和《划拨用地目录》。
经费安排及支出内容：拟安排土地划拨费用25947万元，用于新区范围公益性项目的土地出让划拨费用。</t>
  </si>
  <si>
    <t>提高公益性项目的实施进程。</t>
  </si>
  <si>
    <t>163</t>
  </si>
  <si>
    <t>中心城区货源街片区老旧小区改造征地拆迁资金</t>
  </si>
  <si>
    <t>政策依据：为市政府〔2020〕99次常务会议议定实施的项目，根据市人民政府办公室《关于印发吕梁市中心城区老旧小区改造工作方案的通知》（吕政办发〔2019〕65号）。该项目为市政府〔2020〕99次常务会议议定实施的项目，根据市人民政府办公室《关于印发吕梁市中心城区老旧小区改造工作方案的通知》（吕政办发〔2019〕65号），货源街片区老旧小区建设计划2年完成，征收补偿工作实施主体为离石区人民政府，计划2022年3月底完成拆迁；基础设施建设工作由市城市管理局实施。
经费安排及支出内容：2022年拟安排经费40000万元。</t>
  </si>
  <si>
    <t>完善货源街片区道路格局，合理疏散周边交通，有效推进城市更新，改善城市人居环境，完善城市功能，提升城市形象，打造集居住、商业、办公等一体化的现代化城市中心街区。</t>
  </si>
  <si>
    <t>164</t>
  </si>
  <si>
    <t>文明城市创建专项经费</t>
  </si>
  <si>
    <t>政策依据：为顺利通过省级文明城市验收并持续巩固深化创建成果，宣传部申请每年设置创建文明城市专项经费500万元并列入财政预算。
经费安排及支出内容：拟安排300万元。</t>
  </si>
  <si>
    <t>顺利通过省级文明城市验收并持续巩固深化创建成果。</t>
  </si>
  <si>
    <t>165</t>
  </si>
  <si>
    <t>市区基础设施在建项目专项资金</t>
  </si>
  <si>
    <t>市直有关单位</t>
  </si>
  <si>
    <t>政策依据：城市运转项目。吕梁广场、综合展示馆、体育场、图书馆等65个在建项目和吕梁大道、新区桥梁、火车站站前广场等30个已完工项目，需安排项目进度资金。
经费安排及支出内容：拟安排10000万元。</t>
  </si>
  <si>
    <t>改善城市环境，提升城市品味。</t>
  </si>
  <si>
    <t>2120399 
2120899</t>
  </si>
  <si>
    <t>其他城乡社区公共设施支出其他国有土地使用权出让收入安排的支出</t>
  </si>
  <si>
    <t>城建科</t>
  </si>
  <si>
    <t>（二）城市设施运行</t>
  </si>
  <si>
    <t>166</t>
  </si>
  <si>
    <t>集中供热亏损补贴（大土河热力公司、晋能热力公司）及享受低保居民供暖补贴</t>
  </si>
  <si>
    <t>离石区政府</t>
  </si>
  <si>
    <t>政策依据：1.市政府对大土河热力公司的补贴政策是2011年8月11日的市政府供热会议上确定的，即由市、区两级以6：4的比例共同负担其经营亏损；2020年经市政府批准市本级与两县区（离石区和方山县）以5：5的比例共同负担新区范围内的供热经营亏损，亏损金额以《吕梁新区集中供热特许经营权协议》约定的方式并按照市财政局《关于晋能热力公司专营亏损补贴相关事宜的通知》（吕财城〔2019〕56号）文件规定确认。2.市民政局关于对低保供暖补贴的相关文件（吕民政字〔2007〕48号）。
经费安排及支出内容：2022年拟安排9102万元。1.供热亏损补贴：（1）大土河热力公司亏损补贴金额仍按照上年数2070万元安排，待市区集中供热体制完善后根据新的运行体制予以调整。（2）经市政府领导批准，从2020年起市本级与两县区（离石区和方山县）以5：5的比例共同负担新区范围内的供热经营亏损，拟参照2019年、2020年安排预算资金1000万元。（3）集中供热中心运行亏损补贴:1.以前年度供热运行亏损,经中介机构审定：市供热中心和城北、西南两个供热站2018.5-2021.4三个采暖期审定亏损12636.84万元。2021年拨付供热运行资金6000万元，资金缺口6636.84万元；供热中心及两站5000万元。2021年安排供热运行经费5000万元，执行6000万元。2022年计划安排6000万元。2.低保补贴：根据吕梁市城乡居民最低生活保障中心、离石区民政局核实的低保供暖补贴情况说明，2021年按20万元安排，执行了32万元；2022年计划安排32万元。以上共计拟安排9102万元。</t>
  </si>
  <si>
    <t>节能降耗，减少污染排放，改善城市大气环境，安全稳定的为市区2676万平方米建筑面积提供供热服务。</t>
  </si>
  <si>
    <t>2120399</t>
  </si>
  <si>
    <t>市城管局
离石区人民政府</t>
  </si>
  <si>
    <t>167</t>
  </si>
  <si>
    <t>春节街景装饰工程</t>
  </si>
  <si>
    <t>市城市管理局
市新区建管中心</t>
  </si>
  <si>
    <t>政策依据：市政维护项目、预算审核报告。
经费安排及支出内容：拟安排396万元，其中：主城区安排194万元，新区安排202万元。</t>
  </si>
  <si>
    <t>市城管局
市新区建管中心</t>
  </si>
  <si>
    <t>168</t>
  </si>
  <si>
    <t>供热煤款及检修费</t>
  </si>
  <si>
    <t>政策依据：参照历年安排。
经费安排及支出内容：拟安排15349万元。1.供热燃煤款，2021年度采暖季预计燃煤24万吨，比上年增加2万吨；平均价格753.7元/吨（含运费），需煤款18088万元；已到位采煤资金9672万元，缺口8413万元；2022年11-12月需采煤10万吨，需采煤资金7536万元，2022年需安排燃烧资金15949万元。2.供热站夏季检修费，2021年城北、西南供热两站检修费预算2376.54万元（1203.03+1173.51），参照历年安排检修费2400万元。</t>
  </si>
  <si>
    <t>确保冬季供暖稳定运行。</t>
  </si>
  <si>
    <t>169</t>
  </si>
  <si>
    <t>中心城区基础设施维护费</t>
  </si>
  <si>
    <t>政策依据：城市运转项目。
经费安排及支出内容：拟安排5000万元。</t>
  </si>
  <si>
    <t>保障城市基础设施稳定运行，改善城市人居环境，提升城市品位。</t>
  </si>
  <si>
    <t>其他城市基础设施配套费收入安排的支出</t>
  </si>
  <si>
    <t>170</t>
  </si>
  <si>
    <t>航线补贴及运行费用补贴（含形象宣传）</t>
  </si>
  <si>
    <t>吕梁机场有限责任公司</t>
  </si>
  <si>
    <t>政策依据：吕梁市政府与太原民航局签订的《机场托管协议》。2021年市政府出台了机场航线补贴考核暂行办法，年度结束后对全年的航线运行情况进行考核，确定奖惩。
经费安排及支出内容：拟安排18000万元，其中：航线补贴资金17000万元、市场开发资金500万元、运营补贴资金500万元。</t>
  </si>
  <si>
    <t>确保航线正常运行，改善群众出行条件。</t>
  </si>
  <si>
    <t>其他民用航空运输支出</t>
  </si>
  <si>
    <t>171</t>
  </si>
  <si>
    <t>城区污水处理厂、污泥处置中心运行经费</t>
  </si>
  <si>
    <t>政策依据：城市运转项目。
经费安排及支出内容：拟安排3795万元。</t>
  </si>
  <si>
    <t>城市污水处理收集率达100%，日处理污水量达到3.5万立方米，出水符合国家排放标准（GB18918-2002）中一级A标准。2020年后半年开始排放标准提高到地表V类标准以上。</t>
  </si>
  <si>
    <t>2120501 
2121499
2121399</t>
  </si>
  <si>
    <t>城乡社区环境卫生
污水处理费安排的支出
其他城市基础设施配套费安排的支出</t>
  </si>
  <si>
    <t>172</t>
  </si>
  <si>
    <t>“三山”管护工程</t>
  </si>
  <si>
    <t>市园林绿化中心</t>
  </si>
  <si>
    <t>政策依据：城市运转项目。
经费安排及支出内容：拟安排“三山”管护工程预算750万元。</t>
  </si>
  <si>
    <t>龙、凤、虎三山管护面积共计37996亩，涉及一个乡镇六个街道办的42个自然村，共计管护树木总株数7348771株，为保护现有的绿化成果，在做好“三山”日常护林防火工作的基础上，对所有林地进行锄草、整穴等抚育工作，同时将杂草等垃圾全部支出林地进行土埋处理。“三山”管护对城区防风固土、空气净化、环境美化等发挥着不可替代的作用。</t>
  </si>
  <si>
    <t>173</t>
  </si>
  <si>
    <t>生活垃圾处理场运行经费</t>
  </si>
  <si>
    <t>政策依据：城市运转项目。
经费安排及支出内容：拟安排生活垃圾处理场运行经费356万元。</t>
  </si>
  <si>
    <t>年处理生活垃圾20余万吨，处理渗滤液15000余吨。将进一步促进环境综合整治，改善居民的生活质量和经济运行质量。</t>
  </si>
  <si>
    <t>城乡社区环境卫生</t>
  </si>
  <si>
    <t>八、安全稳定和能力提升建设</t>
  </si>
  <si>
    <t>（一）政法及公共安全</t>
  </si>
  <si>
    <t>174</t>
  </si>
  <si>
    <t>涉法涉诉救助资金</t>
  </si>
  <si>
    <t>市委政法委</t>
  </si>
  <si>
    <t>政策依据：省政法委、省财政厅《关于建立涉法涉诉救助资金的工作意见》（晋政法〔2008〕9号）。要求各级政府建立涉法涉诉救助专项资金，用于解决部分涉法涉诉信访案件当事人“法度之外、情理之中”的特殊困难。
经费安排及支出内容：拟安排经费100万元，用于对涉法涉诉信访案件给予补助。</t>
  </si>
  <si>
    <t>对遭受犯罪侵害或民事侵权、无法通过诉讼获得有效赔偿的当事人，由国家给予适当经济资助，帮助他们摆脱生活困境，减少因涉法案件导致的上访。</t>
  </si>
  <si>
    <t>行政运行（其他共产党事务支出）</t>
  </si>
  <si>
    <t>175</t>
  </si>
  <si>
    <t>扫黑除恶专项经费</t>
  </si>
  <si>
    <t>政策依据：市委市政府《关于开展扫黑除恶斗争的实施方案》（吕发〔2018〕3号）。
经费安排及支出内容：拟安排经费30万元，专项用于保障扫黑除恶常态化工作开展。</t>
  </si>
  <si>
    <t>加强扫黑除恶工作力度，提升人民群众安全感、满意度。</t>
  </si>
  <si>
    <t>其他公安支出</t>
  </si>
  <si>
    <t>176</t>
  </si>
  <si>
    <t>平安建设工作经费</t>
  </si>
  <si>
    <t>政策依据：《山西省社会治安综合治理条例》要求各级人民政府应当将社会治安综合治理工作经费列入本级财政预算。
经费安排及支出内容：拟安排254万元，用于对综合治理工作的组织领导、宣传发动和开展活动。</t>
  </si>
  <si>
    <t>落实社会管理综合治理长效机制和工作责任制，维护社会治安持续稳定，提升安全感和对执法工作的满意度。</t>
  </si>
  <si>
    <t>177</t>
  </si>
  <si>
    <t>“三零”单位创建</t>
  </si>
  <si>
    <t>政策依据：中共吕梁市委办公室、吕梁市人民政府办公室《关于开展“零上访零事故零案件”村（社区）、单位、企业创建活动的实施办法》(吕办字（2020）17号)的通知，《吕梁市“三零”创建单位奖励办法》，各级党委、政府从人力、物力、财力等方面对“三零”单位创建予以保障。
经费安排及支出内容：拟安排250万元，用于“三零”创建达标单位单位表彰奖励，表彰50个创建主体，每个主体5万元。</t>
  </si>
  <si>
    <t>对吕梁市“三零”创建单位予以奖励，全面调动基层创建主体的积极性，激励“三零”单位创建活动向更高水平发展。</t>
  </si>
  <si>
    <t>行政运行（其他共产党事务）</t>
  </si>
  <si>
    <t>178</t>
  </si>
  <si>
    <t>公安移动警务终端建设</t>
  </si>
  <si>
    <t>市公安局</t>
  </si>
  <si>
    <t>政策依据：公安部《“十三五”平安中国建设规划公安信息化重点项目建设书——全国新一代公安移动警务建设项目》、《山西公安移动警务建设总体技术方案（试行）》。为了满足民警移动执法办案、现场业务办理、远程异地办公等移动化业务需求，提高公安机关应急指挥、快速反应、高效服务的能力，确保疫情查控、远程指挥工作不受影响。
经费安排及支出内容：拟安排经费197万元，用于持续推进吕梁市公安局移动警务建设工作，包含孝柳公安分局和杏花公安分局的移动警务设备。</t>
  </si>
  <si>
    <t>满足民警移动执法办案、现场业务办理、远程异地办公等业务需求。</t>
  </si>
  <si>
    <t>行政运行</t>
  </si>
  <si>
    <t>179</t>
  </si>
  <si>
    <t>智慧交通建设项目</t>
  </si>
  <si>
    <t>市交警支队</t>
  </si>
  <si>
    <t>政策依据：吕办发〔2021〕14号中共吕梁市委办公室、吕梁市人民政府办公室关于印发《吕梁市创建文明城市工作实施方案》的通知。
经费安排及支出内容：拟安排经费500万元，主要用于对市区信号灯控制系统和违法抓拍系统及相应平台进行新建和升级改造，具体包括建设智慧交通项目，包括前端硬件设备、后端应用平台、后端硬件设备和安全设备等。</t>
  </si>
  <si>
    <t>解决信号灯由于设施不统一、功能不全、无法联网、不能实现后台统一管理的问题，实现智能交通、动态联动的一体化建设。</t>
  </si>
  <si>
    <t>180</t>
  </si>
  <si>
    <t>交通驾考场地运行经费</t>
  </si>
  <si>
    <t>政策依据：关于推进机动车驾驶人培训考试制度改革意见的通知（国办发〔2015〕88号）；关于进一步加强和规范驾驶人考试管理工作的通知（晋公交管（车）〔2019〕72号）。
经费安排及支出内容：拟安排经费430万元，主要用于购买29所机动车驾驶人考试场和音视频存储服务。</t>
  </si>
  <si>
    <t>确保我市辖区29所机动车驾驶人考试场全科目考试顺利进行。</t>
  </si>
  <si>
    <t>181</t>
  </si>
  <si>
    <t>施划道路标线标识、停车位费用</t>
  </si>
  <si>
    <t>政策依据：根据市委常委进社区解决群众“急、难、愁、盼”问题的要求，需对市区七条道路进行施划标线和停车泊位。
经费安排及支出内容：拟安排经费200万元，纠正原有部分标线标识不清晰的问题，最大限度满足市民对停车泊位的需求。</t>
  </si>
  <si>
    <t>提供安全便捷的出行环境，确保创建文明城市工作快速、高效推进。</t>
  </si>
  <si>
    <t>182</t>
  </si>
  <si>
    <t>“雪亮工程”专线及机柜租赁、购买设备项目资金</t>
  </si>
  <si>
    <t>政策依据：公安部等九部委《关于加强公共安全视频监控建设联网应用工作的若干意见》。
经费安排及支出内容：根据需配置的带宽和网络设备，拟安排经费620万元，主要用于“雪亮工程”专线及机柜租赁、购买设备项目。</t>
  </si>
  <si>
    <t>加强城市网格化管理，推动法治城市 、平安城市、智慧城市建设。</t>
  </si>
  <si>
    <t>183</t>
  </si>
  <si>
    <t>吕梁市涉密载体销毁基地和实训平台项目</t>
  </si>
  <si>
    <t>市委办公室</t>
  </si>
  <si>
    <t>政策依据：根据《中共中央关于加强和改进保密工作的意见》（中发〔2016〕5号）、《“十三五”全国保密事业规划》、《“十三五”时期保密工作指导意见》、《关于加强保密技术服务体系和能力建设的指导意见》（中保办（局）发〔2017〕2号）等相关文件及工作要求。
经费安排及支出内容：2022年拟安排经费1000万元，主要用于市涉密载体销毁基地和实训平台项目。</t>
  </si>
  <si>
    <t>提升吕梁市保密技术服务力量、保密技术监管力量以及保密基础配套保障力量。</t>
  </si>
  <si>
    <t>184</t>
  </si>
  <si>
    <t>056平台升级项目</t>
  </si>
  <si>
    <t>政策依据：《关于重要涉密单位互联网接入口保密监测平台升级工作的补充通知》（国保发〔2018〕1号）；山西省国家保密局《关于开展重要涉密单位互联网接入口保密监测平台升级工作的通知》（晋政保发〔2018〕7号）等文件。
经费安排及支出内容：拟安排经费400万元，主要用于056平台升级项目。</t>
  </si>
  <si>
    <t>建立统一防护、统一运维、统一监管的新型工作模式，降低保密工作负担，为保密管理决策提供有力的数据支撑。</t>
  </si>
  <si>
    <t>185</t>
  </si>
  <si>
    <t>普法依法治理工作经费</t>
  </si>
  <si>
    <t>市司法局</t>
  </si>
  <si>
    <t>政策依据：“八五”普法规划；第八个法治宣传教育的决议。
经费安排及支出内容：拟安排50万元。</t>
  </si>
  <si>
    <t>显著提升市民对法律法规的知晓度，增强全社会遵法守法学法用法的自觉性和主动性。</t>
  </si>
  <si>
    <t>普法宣传</t>
  </si>
  <si>
    <t>186</t>
  </si>
  <si>
    <t>引进律师人才经费</t>
  </si>
  <si>
    <t>政策依据：市政府办公室关于印发《吕梁市引进律师人才的六条措施》（吕政办发〔2020〕60号）。
经费安排及支出内容：拟安排50万元，引进外地注册律师到吕梁注册执业三年以上的，且引进10人以上的，一次性奖励20万元，引进5人以上的，一次性奖励10万元。</t>
  </si>
  <si>
    <t>为市级引进律师人才建设提供经费支撑，达到每万人拥有律师率≧5.3的全面建成小康社会法治指标。</t>
  </si>
  <si>
    <t>其他司法支出</t>
  </si>
  <si>
    <t>187</t>
  </si>
  <si>
    <t>吕梁军分区经费补助（军事活动）</t>
  </si>
  <si>
    <t>军分区</t>
  </si>
  <si>
    <t>政策依据：《国防法》“各级人民政府应当将国防教育纳入国民经济和社会发展计划，保障国防教育所需经费”；《关于县市区人民武装部收归军队建设的通知》规定，今后人民武装部所需经费除军队按现行标准下拨外，不足部分由地方人民政府负责解决。　
经费安排及支出内容：拟安排695万元，主要用于军分区征兵工作、国防教育、民兵训练、学生军训等。　　　　　　　　　　　　　　　　　　　　　　　　　　　</t>
  </si>
  <si>
    <t>提高全民国防素质，提升民兵训练水平，建设过硬后备力量，服务和保障经济社会建设。</t>
  </si>
  <si>
    <t>188</t>
  </si>
  <si>
    <t>基干民兵基地化轮训备勤保障经费</t>
  </si>
  <si>
    <t>政策依据：按照"《中共中央、国务院、中央军委&lt;关于加强和改进新形势下民兵工作的意见&gt;》（中发〔2012〕9号）、《山西省人民政府、山西省军区&lt;山西省民兵事业费管理办法&gt;》（晋政发（2019）25号）等文件规定，轮训备勤所需经费，以地方政府保障为主"。
经费安排及支出内容：安排300万元，主要用于基干民兵基地化轮训备勤。</t>
  </si>
  <si>
    <t>全面展开基干民兵基地化轮训备勤，着力提高国防后备力量组织动员能力、快速反应能力和支援保障能力。</t>
  </si>
  <si>
    <t>189</t>
  </si>
  <si>
    <t>武警部队经费</t>
  </si>
  <si>
    <t>武警支队</t>
  </si>
  <si>
    <t>政策依据：省财政厅、武警总队《地方保障驻地武警部队执行安全保卫任务及相关建设经费管理暂行办法》（晋财政法〔2012〕46号）规定，保障驻地武警部队执行安全保卫、抢险救灾等任务及相关建设所需的各项经费由当地财政局及有关部门负责保障。　
经费安排及支出内容：拟安排300万元，用于驻地武警部队执行安全保卫、抢险救灾等任务及相关建设所需的各项经费。　　　　　　　　　　　　　　　　　　　　　　　　　　　　　　　　　　　　　　　　　　　　　　　　　　　　　　　　　　　　　　　　　　　　</t>
  </si>
  <si>
    <t>辅助改善武警部队执勤、备战和生活条件。</t>
  </si>
  <si>
    <t>武装警察部队</t>
  </si>
  <si>
    <t>190</t>
  </si>
  <si>
    <t>消防队业务装备经费</t>
  </si>
  <si>
    <t>市消防支队</t>
  </si>
  <si>
    <t>政策依据：《消防法》规定“各级人民政府应当将消防工作纳入国民经济和社会发展计划，保障消防工作与经济建设和社会发展相适应。
经费安排及支出内容：拟安排1700万元。主要用于消防业务费基本支出，装备保障补助，消防高危补贴，消防业务项目经费。</t>
  </si>
  <si>
    <t>提升消防业务装备水平，加强消防队伍建设，建立适应经济建设和社会发展的消防经费保障机制，为经济建设和社会稳定提供良好的消防安全环境。</t>
  </si>
  <si>
    <t>行政运行（消防救援事务）</t>
  </si>
  <si>
    <t>（二）机关能力提升</t>
  </si>
  <si>
    <t>191</t>
  </si>
  <si>
    <t>基层人大代表联络站服务经费</t>
  </si>
  <si>
    <t>市人大办公室</t>
  </si>
  <si>
    <t>政策依据：《山西省人大常委会关于加强全省人大代表联络站建设的指导意见》要求，全面推进人大代表联络站建设。
经费安排及支出内容：拟安排200万元。</t>
  </si>
  <si>
    <t>建立起人大代表与广大群众沟通社情民意的“绿色通道”，加强人大与人大代表、人大代表与人民群众的紧密联系，有效实现人大代表与人民群众的良性互动。</t>
  </si>
  <si>
    <t>其他人大事务支出</t>
  </si>
  <si>
    <t>192</t>
  </si>
  <si>
    <t>干部教育经费</t>
  </si>
  <si>
    <t>政策依据：市委《关于2019-2022年全市干部教育培训的实施意见》（吕发〔2019〕13号），要求将干部教育经费纳入政府预算。
经费安排及支出内容：拟安排300万元，用于市委组织部开展的干部教育和培训活动。</t>
  </si>
  <si>
    <t>推进干部教育工作科学化、制度化、规范化，提升干部队伍素质。</t>
  </si>
  <si>
    <t>193</t>
  </si>
  <si>
    <t>党员教育培训经费</t>
  </si>
  <si>
    <t>政策依据：省委组织部《关于贯彻落实&lt;2019-2023年全国党员教育培训工作规划&gt;的具体措施》（晋组通字〔2019〕47号），党员教育培训经费要列入各级财政预算。
经费安排及支出内容：2022年拟安排经费105万元。按照每名党员60元的标准，省、市、县三级按40%、30%、30%的比例分担，财政和党费各负担50%。</t>
  </si>
  <si>
    <t>全面提高党员队伍素质能力。</t>
  </si>
  <si>
    <t>194</t>
  </si>
  <si>
    <t>非公经济组织和社会组织联合党组织工作经费</t>
  </si>
  <si>
    <t>政策依据：市委《关于在推进“两学一做”学习教育常态化制度化中加强“三基建设”的意见》（吕发〔2017〕10号），山西省财政厅《关于加强“三基建设”财政投入保障的实施意见》（晋财预〔2017〕25 号），建立稳定的非公经济组织和社会组织党组织工作经费保障制度。
经费安排及支出内容：拟安排34万元。各县市区（除孝义外）管理的345个、经开区管理的2个联合党组织，按照每个党组织每年3200元的标准，省、市、县三级财政按3：3：4的比例分别负担；对市本级管理的4个联合党组织每个党组织每年3200元的标准给予工作经费的支持。</t>
  </si>
  <si>
    <t>保障351个非公经济组织和社会党组织工作经费。</t>
  </si>
  <si>
    <t>195</t>
  </si>
  <si>
    <t>税收事业专项经费</t>
  </si>
  <si>
    <t>市税务局</t>
  </si>
  <si>
    <t>政策依据：《吕梁市财政局 国家税务总局吕梁市税务局关于转发《山西省税务部门经费保障实施办法》的通知》（吕财行〔2019〕4号）。
经费安排及支出内容：拟安排经费2000万元。主要用于税务部门涉税办案支出、智慧税务建设投入、培训费、维修维护费和其他涉税工作经费。</t>
  </si>
  <si>
    <t>发挥税务稽查经济效应、法律效应和社会效应，提升税务管理服务水平，确保年度税收业务系统平稳运行。</t>
  </si>
  <si>
    <t>其他税收事务支出</t>
  </si>
  <si>
    <t>国家税务总局吕梁市税务局</t>
  </si>
  <si>
    <t>196</t>
  </si>
  <si>
    <t>第七次全国人口普查经费</t>
  </si>
  <si>
    <t>市统计局</t>
  </si>
  <si>
    <t>政策依据：根据《全国人口普查条例》规定：人口普查每10年进行一次，尾数逢0的年份为普查年度，标准时点为普查年度的11月1日零时。人口普查工作按照全国统一领导、部门分工协作、地方分级负责、各方共同参与的原则组织实施。
经费安排及支出内容：拟安排经费49万元。主要用于普查文件汇编、人普年鉴印刷、课题招标布置会和课题开发等。</t>
  </si>
  <si>
    <t>做好历史数据的保存维护，为研究制定人口政策和经济社会发展规划提供依据。</t>
  </si>
  <si>
    <t>专项普查活动</t>
  </si>
  <si>
    <t>197</t>
  </si>
  <si>
    <t>食品、产品抽检经费</t>
  </si>
  <si>
    <t>市市场监管局</t>
  </si>
  <si>
    <t>政策依据：《食品安全法》、《“十三五”国家食品安全规划》、《中共中央 国务院关于深化改革加强食品安全工作的意见》（中发〔2019〕17号）、《中华人民共和国产品质量法》《产品质量监督抽查管理办法》。
经费安排及支出内容：拟安排1000万元，用于机构检验、购买样品。</t>
  </si>
  <si>
    <t>农产品抽检合格率要达到97%以上，其他食品抽检合格率要达到97%以上。以保障人民群众的饮食安全。实现全市加油站车用汽柴油抽检全覆盖，实现全市高速公路、国道、省道沿线加油站车用尿素抽检全覆盖，提升环保相关产品质量，完成环保要求抽检任务指标。实现全市食品相关产品获证生产企业抽检全覆盖，提升食品相关产品质量，完成食品安全要求抽检任务指标。</t>
  </si>
  <si>
    <t>质量基础</t>
  </si>
  <si>
    <t>198</t>
  </si>
  <si>
    <t>标准化工作奖励资金</t>
  </si>
  <si>
    <t>政策依据：《山西省国家标准化综合改革试点工作方案》（晋政发〔2018〕25号）、《吕梁市标准化创新奖励办法》（吕市监〔2019〕246号）。
经费安排及支出内容：拟安排50万元，用于对主持或参与国家标准、行业标准、地方标准、团体标准的单位，承担国家、省级示范试点的单位，承担标准化专业技术委员会的单位进行奖励。</t>
  </si>
  <si>
    <t>充分调动全市标准化工作积极性，推动地方标准数量快速增长。</t>
  </si>
  <si>
    <t>行政运行（市场监督管理事务）</t>
  </si>
  <si>
    <t>199</t>
  </si>
  <si>
    <t>能源、应急机关办公大楼节能改造及整修工程</t>
  </si>
  <si>
    <t>政策依据：主体办公大楼年久失修，水暖电等出现诸多隐患，严重影响正常办公。
经费安排及支出内容：拟安排400万元，用于办公大楼节能改造和内外部维修。</t>
  </si>
  <si>
    <t>消除办公大楼各项安全隐患，达到整体节能减排目标，保障机关工作人员正常办公。</t>
  </si>
  <si>
    <t>200</t>
  </si>
  <si>
    <t>党内关怀帮扶专项资金</t>
  </si>
  <si>
    <r>
      <t>政策依据：《中国共产党党内关怀帮扶办法》《全省困难党员帮扶行动工作方案》（晋组通字</t>
    </r>
    <r>
      <rPr>
        <sz val="10"/>
        <rFont val="宋体"/>
        <family val="0"/>
      </rPr>
      <t>〔</t>
    </r>
    <r>
      <rPr>
        <sz val="10"/>
        <rFont val="宋体"/>
        <family val="0"/>
      </rPr>
      <t>2021</t>
    </r>
    <r>
      <rPr>
        <sz val="10"/>
        <rFont val="宋体"/>
        <family val="0"/>
      </rPr>
      <t>〕</t>
    </r>
    <r>
      <rPr>
        <sz val="10"/>
        <rFont val="宋体"/>
        <family val="0"/>
      </rPr>
      <t>23号）《吕梁市党内关怀帮扶专项资金管理办法（试行）》。按照省委组织部要求，市、县党委要通过财政拨款、党费补充、党内捐助、社会募捐等方式，设立党内关怀帮扶专项资金。
经费安排及支出内容：拟安排100万元。</t>
    </r>
  </si>
  <si>
    <t>建立健全党内关怀帮扶长效机制，进一步增强我市党员荣誉感、归属感和使命感。</t>
  </si>
  <si>
    <t>201</t>
  </si>
  <si>
    <t>新入库“四上”企业扶持资金、新入统服务业奖励经费和考核合格在库“四上”企业统计人员调查补贴资金</t>
  </si>
  <si>
    <t>政策依据：《山西省人民政府办公厅关于加快促进服务业恢复稳定增长若干措施的通知》（晋政办发电〔2021〕45号）；《吕梁市人民政府办公厅关于加强“四上”企业培育和申报工作的通知》（吕政办发〔2018〕56号）。
经费安排及支出内容：2022年拟安排经费1000万元，对符合条件的企业按政策予以奖励，对考核合格的“四上”企业统计人员发放调查补贴资金。</t>
  </si>
  <si>
    <t>贯彻落实省委省政府统筹疫情防控和经济社会发展工作部署，加快促进服务业恢复稳定增长。</t>
  </si>
  <si>
    <t>202</t>
  </si>
  <si>
    <t>市纪委监委基地建设项目</t>
  </si>
  <si>
    <t>市纪委监委</t>
  </si>
  <si>
    <t>政策依据：市政府2021年第129次常务会议。
经费安排及支出内容：2022年拟安排经费10000万元，用于市纪委监委国防沟管理中心项目主体建设。</t>
  </si>
  <si>
    <t>深化国家监察体制改革，加强留置基地中心建设，确保项目高质高效建成投用，全面加强反腐败工作和党风廉政建设。</t>
  </si>
  <si>
    <t>2011199 
2120899</t>
  </si>
  <si>
    <t>其他纪检监察事务支出 
其他国有土地使用权出让收入安排的支出</t>
  </si>
  <si>
    <t>203</t>
  </si>
  <si>
    <t>市纪委监委办案业务用房改造项目</t>
  </si>
  <si>
    <t>政策依据：市政府常务会议研究。
经费安排及支出内容：拟安排经费150万元，主要用于市纪委监委办案业务用房改造项目。</t>
  </si>
  <si>
    <t>解决市纪委监委办案业务用房严重不足现状，实现执纪、办案、留置一体化运行。</t>
  </si>
  <si>
    <t>204</t>
  </si>
  <si>
    <t>非公经济组织和社会组织党建工作指导员经费补助</t>
  </si>
  <si>
    <t>政策依据：《关于进一步落实全省非公经济组织和社会组织党建工作经费的通知》（晋组通字〔2017〕71号）；《山西省非公经济组织和社会组织党建工作指导员管理办法（试行）》（晋组通字〔2020〕33号）。
经费安排及支出内容：拟安排经费160万元，用于非公经济组织、社会组织工作经费补助，全市现有市级管理的党建工作指导员42名，县级党建工作指导员722名。</t>
  </si>
  <si>
    <t>落实党建工作指导员待遇,促进两新组织健康发展。</t>
  </si>
  <si>
    <t>205</t>
  </si>
  <si>
    <t>公务员(选调生)培训招录经费</t>
  </si>
  <si>
    <t>政策依据：《公务员法》《公务员初任培训管理办法》《山西省选调生管理暂行办法》。
经费安排及支出内容：拟安排经费407万元。用于2021年476名公务员初任培训和2022年公务员、选调生招录报名、资格复审、培训等。</t>
  </si>
  <si>
    <t>保证公务员、选调生的招录、培训工作的顺利开展。</t>
  </si>
  <si>
    <t>206</t>
  </si>
  <si>
    <t>人防指挥信息系统及人防综合管理信息系统国产化替代</t>
  </si>
  <si>
    <t>市人民防空办公室</t>
  </si>
  <si>
    <t>政策依据：《关于组织人防指挥信息系统及人防综合管理信息系统国产化替代的通知》。
经费安排及支出内容：拟安排经费120万元，用于人防指挥信息系统及人防综合管理信息系统国产化替代。</t>
  </si>
  <si>
    <t>利用国产自产、成熟先进、安全可控的技术，实现软硬件全面国产自主可控目标。</t>
  </si>
  <si>
    <t>人民防空办公室</t>
  </si>
  <si>
    <t>207</t>
  </si>
  <si>
    <t>吕梁市人防地下指挥所信息系统升级改造项目</t>
  </si>
  <si>
    <t>政策依据：《中共中央、国务院、中央军委关于深入推进人民防空改革发展若干问题的决定》（中发〔2014〕15号）《人民防空指挥信息系统建设规范》。
经费安排及支出内容：拟安排经费170万元，用于显示系统改进、信号传输系统改进、集中控制系统改进和视频会议系统改进等项目。</t>
  </si>
  <si>
    <t>完成吕梁市人防地下指挥所信息系统升级改造项目并投入使用。</t>
  </si>
  <si>
    <t>208</t>
  </si>
  <si>
    <t>更换新增短波电台</t>
  </si>
  <si>
    <t>政策依据：《关于进一步加强全省人防短波电台通信网建设的通知》。
经费安排及支出内容：拟安排经费80万元。根据工作需要，需更换车载125W车载短波电台、500W固定式短波电台，同时新增2部20W背负式短波电台。</t>
  </si>
  <si>
    <t>促进工作效率，更好的完成工作内容。</t>
  </si>
  <si>
    <t>209</t>
  </si>
  <si>
    <t>全市人口变动抽样调查经费</t>
  </si>
  <si>
    <t>政策依据：《山西省统计局关于认真做好全省人口变动情况抽样调查工作的通知》（晋〔2021〕24号）。
经费安排及支出内容：拟安排经费40万元。将在非全国人口普查年份，对全省各市（市、区）人口变动情况进行抽样调查。全市共有507个村居委会，为每个村居委会配备2个调查员和1个调查指导员。</t>
  </si>
  <si>
    <t>了解当年人口在数量、素质、结构、分布以及居住等方面的变化情况，为制定国民经济和社会发展规划提供科学准确的统计信息支持。</t>
  </si>
  <si>
    <t>210</t>
  </si>
  <si>
    <t>吕梁市自然资源智慧管理平台运营服务</t>
  </si>
  <si>
    <t>政策依据：市政府常务会议纪要2021年第122次通过：“采用统签统付的方式市级层面统一招标购买服务、统一结算费用，购买服务期内，市政府和相关县市区政府按1:9比列，逐年分摊服务费用，市级承担部分由市财政负担列入市本级财政预算予以保障。”
经费安排及支出内容：拟安排400万元。</t>
  </si>
  <si>
    <t>为自然资源监管提供数据支撑和执法手段，及时发现并有效处理森林防火、违法占地、私挖滥采、耕地破坏、违法建设等违法问题。</t>
  </si>
  <si>
    <t>其他自然资源事务支出</t>
  </si>
  <si>
    <t>211</t>
  </si>
  <si>
    <t>不动产登记系统数据整合、软件设施、系统运维及服务费</t>
  </si>
  <si>
    <t>政策依据：国务院办公厅《关于压缩不动产登记办理时间的通知》（国办发〔2019〕8号）和山西省人民政府《关于全面压缩不动产登记办理时间的通知》（晋政办发〔2019〕38号）。
经费安排及支出内容：拟安排300万元，用于不动产登记系统数据整合、软件实施、系统运维及服务项目。</t>
  </si>
  <si>
    <t>实现纵向上各级不动产登记机构间信息同源、实时互通；实现不动产登记审批、交易和登记信息在各级国土资源、住房城乡建设、农业、林业、海洋等部门的实时互通共享，推动这些部门间不动产登记和审批、交易的业务联运，为各部门的纵向行业管理提供信息保障。</t>
  </si>
  <si>
    <t>212</t>
  </si>
  <si>
    <t>房屋产权登记确权颁证清零行动</t>
  </si>
  <si>
    <t>市规划和自然资源局
市住房和城乡建设局</t>
  </si>
  <si>
    <t>政策依据：　　　　　　　　　　　　　　　　　　　　　　　　　　　　　　　　　　　　　　　　　　　　　　　　　　　　　1.晋房屋登记清零办发〔2021〕2号第9页:“各级财政和行政审批部门要加大人、财、物投入，做好清零行动的后勤保障工作”。
2.晋房屋登记清零办发〔2021〕7号第4页：“可以通过购买中介、代办、测绘、质量鉴定等各类社会服务，协助完成资料收集整理、分析比对、初步审核等部分辅助性工作，确保各项工作正常有序开展”。
3.吕政办发〔2021〕49号第11页：“财政部门要落实财政经费保障，解决历史遗留问题所需的测绘、规划认定、评估等相关费用，经财政部门审核后安排专项费用予以解决”。
经费安排及支出内容：拟安排700万元。　　　　　　　　　　　　　　　　　　　　　　　　　　　　　　　　　　　　　</t>
  </si>
  <si>
    <t>加快解决房屋产权登记历史遗留问题的，到2022年底实现全市国有建设用地上证件齐全、产权清晰、已缴清各种费用的房屋全部完成不动产登记，取得不动产权证书，实现登记确权颁证清零。</t>
  </si>
  <si>
    <t>2200199</t>
  </si>
  <si>
    <r>
      <t>二</t>
    </r>
    <r>
      <rPr>
        <sz val="22"/>
        <color indexed="8"/>
        <rFont val="宋体"/>
        <family val="0"/>
      </rPr>
      <t>〇</t>
    </r>
    <r>
      <rPr>
        <sz val="22"/>
        <color indexed="8"/>
        <rFont val="方正小标宋简体"/>
        <family val="0"/>
      </rPr>
      <t>二二年市本级基本建设支出预算表</t>
    </r>
  </si>
  <si>
    <t>表二十九</t>
  </si>
  <si>
    <t>1</t>
  </si>
  <si>
    <t>2</t>
  </si>
  <si>
    <t>3</t>
  </si>
  <si>
    <t>4</t>
  </si>
  <si>
    <t>5</t>
  </si>
  <si>
    <t>6</t>
  </si>
  <si>
    <t>7</t>
  </si>
  <si>
    <t>8</t>
  </si>
  <si>
    <t>9</t>
  </si>
  <si>
    <t>市新区建设管理
中心</t>
  </si>
  <si>
    <t>10</t>
  </si>
  <si>
    <t>11</t>
  </si>
  <si>
    <t>12</t>
  </si>
  <si>
    <t>13</t>
  </si>
  <si>
    <t>14</t>
  </si>
  <si>
    <t>15</t>
  </si>
  <si>
    <t>16</t>
  </si>
  <si>
    <t>17</t>
  </si>
  <si>
    <t>18</t>
  </si>
  <si>
    <t>市直属机关事务
服务中心</t>
  </si>
  <si>
    <t>19</t>
  </si>
  <si>
    <t>20</t>
  </si>
  <si>
    <t>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</si>
</sst>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_ "/>
    <numFmt numFmtId="180" formatCode="0.00_);[Red]\(0.00\)"/>
    <numFmt numFmtId="181" formatCode="* #,##0.0;* \-#,##0.0;* &quot;&quot;??;@"/>
    <numFmt numFmtId="182" formatCode="#,##0_ "/>
    <numFmt numFmtId="183" formatCode="#,##0.00_ "/>
    <numFmt numFmtId="184" formatCode="#,##0.00_ ;\-#,##0.00;;"/>
    <numFmt numFmtId="185" formatCode="#,##0_);[Red]\(#,##0\)"/>
    <numFmt numFmtId="186" formatCode="0_);[Red]\(0\)"/>
  </numFmts>
  <fonts count="88">
    <font>
      <sz val="12"/>
      <name val="宋体"/>
      <family val="0"/>
    </font>
    <font>
      <sz val="11"/>
      <name val="宋体"/>
      <family val="0"/>
    </font>
    <font>
      <sz val="22"/>
      <name val="方正小标宋简体"/>
      <family val="0"/>
    </font>
    <font>
      <sz val="12"/>
      <name val="仿宋_GB2312"/>
      <family val="3"/>
    </font>
    <font>
      <sz val="10"/>
      <name val="黑体"/>
      <family val="3"/>
    </font>
    <font>
      <sz val="10"/>
      <name val="宋体"/>
      <family val="0"/>
    </font>
    <font>
      <b/>
      <sz val="12"/>
      <name val="宋体"/>
      <family val="0"/>
    </font>
    <font>
      <sz val="9"/>
      <name val="宋体"/>
      <family val="0"/>
    </font>
    <font>
      <sz val="22"/>
      <color indexed="8"/>
      <name val="方正小标宋简体"/>
      <family val="0"/>
    </font>
    <font>
      <sz val="12"/>
      <color indexed="8"/>
      <name val="宋体"/>
      <family val="0"/>
    </font>
    <font>
      <sz val="11"/>
      <color indexed="8"/>
      <name val="黑体"/>
      <family val="3"/>
    </font>
    <font>
      <b/>
      <sz val="11"/>
      <color indexed="8"/>
      <name val="黑体"/>
      <family val="3"/>
    </font>
    <font>
      <b/>
      <sz val="11"/>
      <name val="宋体"/>
      <family val="0"/>
    </font>
    <font>
      <sz val="10"/>
      <color indexed="8"/>
      <name val="宋体"/>
      <family val="0"/>
    </font>
    <font>
      <sz val="10"/>
      <color indexed="8"/>
      <name val="方正小标宋简体"/>
      <family val="0"/>
    </font>
    <font>
      <sz val="11"/>
      <color indexed="8"/>
      <name val="仿宋_GB2312"/>
      <family val="3"/>
    </font>
    <font>
      <sz val="9"/>
      <name val="仿宋_GB2312"/>
      <family val="3"/>
    </font>
    <font>
      <sz val="9"/>
      <name val="黑体"/>
      <family val="3"/>
    </font>
    <font>
      <sz val="10"/>
      <color indexed="8"/>
      <name val="仿宋_GB2312"/>
      <family val="3"/>
    </font>
    <font>
      <b/>
      <sz val="9"/>
      <color indexed="8"/>
      <name val="宋体"/>
      <family val="0"/>
    </font>
    <font>
      <sz val="9"/>
      <color indexed="8"/>
      <name val="宋体"/>
      <family val="0"/>
    </font>
    <font>
      <sz val="12"/>
      <name val="黑体"/>
      <family val="3"/>
    </font>
    <font>
      <sz val="10"/>
      <color indexed="8"/>
      <name val="黑体"/>
      <family val="3"/>
    </font>
    <font>
      <b/>
      <sz val="10"/>
      <color indexed="8"/>
      <name val="宋体"/>
      <family val="0"/>
    </font>
    <font>
      <sz val="11"/>
      <name val="方正仿宋_GBK"/>
      <family val="4"/>
    </font>
    <font>
      <sz val="11"/>
      <color indexed="8"/>
      <name val="宋体"/>
      <family val="0"/>
    </font>
    <font>
      <sz val="11"/>
      <color indexed="8"/>
      <name val="方正仿宋_GBK"/>
      <family val="4"/>
    </font>
    <font>
      <b/>
      <sz val="11"/>
      <color indexed="8"/>
      <name val="宋体"/>
      <family val="0"/>
    </font>
    <font>
      <b/>
      <sz val="10"/>
      <name val="宋体"/>
      <family val="0"/>
    </font>
    <font>
      <sz val="10"/>
      <name val="仿宋_GB2312"/>
      <family val="3"/>
    </font>
    <font>
      <sz val="9"/>
      <name val="Times New Roman"/>
      <family val="1"/>
    </font>
    <font>
      <b/>
      <sz val="12"/>
      <name val="楷体_GB2312"/>
      <family val="3"/>
    </font>
    <font>
      <b/>
      <sz val="9"/>
      <name val="宋体"/>
      <family val="0"/>
    </font>
    <font>
      <sz val="12"/>
      <name val="楷体_GB2312"/>
      <family val="3"/>
    </font>
    <font>
      <sz val="12"/>
      <name val="Times New Roman"/>
      <family val="1"/>
    </font>
    <font>
      <b/>
      <sz val="12"/>
      <color indexed="8"/>
      <name val="宋体"/>
      <family val="0"/>
    </font>
    <font>
      <sz val="12"/>
      <color indexed="10"/>
      <name val="宋体"/>
      <family val="0"/>
    </font>
    <font>
      <b/>
      <sz val="12"/>
      <name val="仿宋_GB2312"/>
      <family val="3"/>
    </font>
    <font>
      <sz val="24"/>
      <name val="方正小标宋简体"/>
      <family val="0"/>
    </font>
    <font>
      <sz val="22"/>
      <name val="宋体"/>
      <family val="0"/>
    </font>
    <font>
      <sz val="2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22"/>
      <color indexed="8"/>
      <name val="宋体"/>
      <family val="0"/>
    </font>
    <font>
      <sz val="10"/>
      <name val="仿宋"/>
      <family val="3"/>
    </font>
    <font>
      <sz val="11"/>
      <color theme="1"/>
      <name val="Calibri"/>
      <family val="0"/>
    </font>
    <font>
      <sz val="22"/>
      <color theme="1"/>
      <name val="方正小标宋简体"/>
      <family val="0"/>
    </font>
    <font>
      <sz val="12"/>
      <color theme="1"/>
      <name val="宋体"/>
      <family val="0"/>
    </font>
    <font>
      <sz val="11"/>
      <color theme="1"/>
      <name val="黑体"/>
      <family val="3"/>
    </font>
    <font>
      <b/>
      <sz val="11"/>
      <color theme="1"/>
      <name val="黑体"/>
      <family val="3"/>
    </font>
    <font>
      <b/>
      <sz val="11"/>
      <name val="Calibri"/>
      <family val="0"/>
    </font>
    <font>
      <sz val="10"/>
      <color theme="1"/>
      <name val="方正小标宋简体"/>
      <family val="0"/>
    </font>
    <font>
      <sz val="10"/>
      <color theme="1"/>
      <name val="宋体"/>
      <family val="0"/>
    </font>
    <font>
      <sz val="11"/>
      <color theme="1"/>
      <name val="仿宋_GB2312"/>
      <family val="3"/>
    </font>
    <font>
      <sz val="10"/>
      <name val="Calibri Light"/>
      <family val="0"/>
    </font>
    <font>
      <sz val="10"/>
      <color theme="1"/>
      <name val="仿宋_GB2312"/>
      <family val="3"/>
    </font>
    <font>
      <b/>
      <sz val="9"/>
      <color theme="1"/>
      <name val="宋体"/>
      <family val="0"/>
    </font>
    <font>
      <sz val="9"/>
      <color theme="1"/>
      <name val="宋体"/>
      <family val="0"/>
    </font>
    <font>
      <sz val="11"/>
      <name val="Calibri"/>
      <family val="0"/>
    </font>
    <font>
      <sz val="10"/>
      <color theme="1"/>
      <name val="黑体"/>
      <family val="3"/>
    </font>
    <font>
      <b/>
      <sz val="10"/>
      <color theme="1"/>
      <name val="宋体"/>
      <family val="0"/>
    </font>
    <font>
      <sz val="11"/>
      <color rgb="FF000000"/>
      <name val="Calibri"/>
      <family val="0"/>
    </font>
    <font>
      <sz val="11"/>
      <color rgb="FF000000"/>
      <name val="方正仿宋_GBK"/>
      <family val="4"/>
    </font>
    <font>
      <b/>
      <sz val="11"/>
      <color rgb="FF000000"/>
      <name val="Calibri"/>
      <family val="0"/>
    </font>
    <font>
      <sz val="10"/>
      <name val="Calibri"/>
      <family val="0"/>
    </font>
    <font>
      <sz val="11"/>
      <name val="Calibri Light"/>
      <family val="0"/>
    </font>
    <font>
      <sz val="11"/>
      <color indexed="8"/>
      <name val="Calibri"/>
      <family val="0"/>
    </font>
    <font>
      <b/>
      <sz val="10"/>
      <name val="Calibri Light"/>
      <family val="0"/>
    </font>
    <font>
      <sz val="12"/>
      <name val="Calibri"/>
      <family val="0"/>
    </font>
    <font>
      <sz val="12"/>
      <color rgb="FF000000"/>
      <name val="宋体"/>
      <family val="0"/>
    </font>
    <font>
      <b/>
      <sz val="12"/>
      <color theme="1"/>
      <name val="宋体"/>
      <family val="0"/>
    </font>
    <font>
      <sz val="12"/>
      <color rgb="FFFF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style="thin"/>
      <top/>
      <bottom style="thin"/>
    </border>
    <border>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bottom style="thin"/>
    </border>
    <border>
      <left style="thin"/>
      <right/>
      <top/>
      <bottom style="thin"/>
    </border>
    <border>
      <left style="thin"/>
      <right style="thin"/>
      <top style="thin"/>
      <bottom>
        <color indexed="63"/>
      </bottom>
    </border>
    <border>
      <left style="thin"/>
      <right style="thin"/>
      <top>
        <color indexed="63"/>
      </top>
      <bottom style="thin"/>
    </border>
    <border>
      <left/>
      <right style="thin">
        <color indexed="8"/>
      </right>
      <top style="thin"/>
      <bottom style="thin">
        <color indexed="8"/>
      </bottom>
    </border>
    <border>
      <left style="thin"/>
      <right style="thin"/>
      <top/>
      <bottom/>
    </border>
  </borders>
  <cellStyleXfs count="13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27"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57" fillId="3" borderId="0" applyNumberFormat="0" applyBorder="0" applyAlignment="0" applyProtection="0"/>
    <xf numFmtId="0" fontId="57" fillId="5"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57" fillId="3" borderId="0" applyNumberFormat="0" applyBorder="0" applyAlignment="0" applyProtection="0"/>
    <xf numFmtId="0" fontId="57"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57" fillId="14" borderId="0" applyNumberFormat="0" applyBorder="0" applyAlignment="0" applyProtection="0"/>
    <xf numFmtId="0" fontId="51" fillId="4" borderId="4" applyNumberFormat="0" applyAlignment="0" applyProtection="0"/>
    <xf numFmtId="0" fontId="27" fillId="0" borderId="8" applyNumberFormat="0" applyFill="0" applyAlignment="0" applyProtection="0"/>
    <xf numFmtId="0" fontId="0" fillId="0" borderId="0">
      <alignment/>
      <protection/>
    </xf>
    <xf numFmtId="0" fontId="0" fillId="0" borderId="0" applyProtection="0">
      <alignment/>
    </xf>
    <xf numFmtId="0" fontId="0" fillId="0" borderId="0" applyProtection="0">
      <alignment vertical="center"/>
    </xf>
    <xf numFmtId="0" fontId="57" fillId="15" borderId="0" applyNumberFormat="0" applyBorder="0" applyAlignment="0" applyProtection="0"/>
    <xf numFmtId="0" fontId="25" fillId="0" borderId="0">
      <alignment vertical="center"/>
      <protection/>
    </xf>
    <xf numFmtId="0" fontId="7" fillId="0" borderId="0">
      <alignment/>
      <protection/>
    </xf>
    <xf numFmtId="0" fontId="25" fillId="8" borderId="0" applyNumberFormat="0" applyBorder="0" applyAlignment="0" applyProtection="0"/>
    <xf numFmtId="0" fontId="7" fillId="0" borderId="0">
      <alignment/>
      <protection/>
    </xf>
    <xf numFmtId="0" fontId="54" fillId="6" borderId="0" applyNumberFormat="0" applyBorder="0" applyAlignment="0" applyProtection="0"/>
    <xf numFmtId="0" fontId="50" fillId="4" borderId="5" applyNumberFormat="0" applyAlignment="0" applyProtection="0"/>
    <xf numFmtId="0" fontId="7" fillId="0" borderId="0">
      <alignment/>
      <protection/>
    </xf>
    <xf numFmtId="0" fontId="57" fillId="5" borderId="0" applyNumberFormat="0" applyBorder="0" applyAlignment="0" applyProtection="0"/>
    <xf numFmtId="0" fontId="56" fillId="8" borderId="0" applyNumberFormat="0" applyBorder="0" applyAlignment="0" applyProtection="0"/>
    <xf numFmtId="0" fontId="7" fillId="0" borderId="0">
      <alignment/>
      <protection/>
    </xf>
    <xf numFmtId="0" fontId="52" fillId="5" borderId="6" applyNumberFormat="0" applyAlignment="0" applyProtection="0"/>
    <xf numFmtId="0" fontId="7" fillId="0" borderId="0">
      <alignment/>
      <protection/>
    </xf>
    <xf numFmtId="0" fontId="49" fillId="3" borderId="4" applyNumberFormat="0" applyAlignment="0" applyProtection="0"/>
    <xf numFmtId="0" fontId="57" fillId="16" borderId="0" applyNumberFormat="0" applyBorder="0" applyAlignment="0" applyProtection="0"/>
    <xf numFmtId="0" fontId="57" fillId="13" borderId="0" applyNumberFormat="0" applyBorder="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5"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xf>
    <xf numFmtId="0" fontId="0" fillId="0" borderId="0" applyProtection="0">
      <alignment/>
    </xf>
    <xf numFmtId="0" fontId="48" fillId="0" borderId="0" applyNumberFormat="0" applyFill="0" applyBorder="0" applyAlignment="0" applyProtection="0"/>
    <xf numFmtId="0" fontId="48" fillId="0" borderId="3" applyNumberFormat="0" applyFill="0" applyAlignment="0" applyProtection="0"/>
    <xf numFmtId="0" fontId="47" fillId="0" borderId="2" applyNumberFormat="0" applyFill="0" applyAlignment="0" applyProtection="0"/>
    <xf numFmtId="0" fontId="0" fillId="0" borderId="0" applyProtection="0">
      <alignment/>
    </xf>
    <xf numFmtId="0" fontId="0" fillId="0" borderId="0">
      <alignment vertical="center"/>
      <protection/>
    </xf>
    <xf numFmtId="9" fontId="0" fillId="0" borderId="0" applyFont="0" applyFill="0" applyBorder="0" applyAlignment="0" applyProtection="0"/>
    <xf numFmtId="0" fontId="57" fillId="17" borderId="0" applyNumberFormat="0" applyBorder="0" applyAlignment="0" applyProtection="0"/>
    <xf numFmtId="0" fontId="57" fillId="3" borderId="0" applyNumberFormat="0" applyBorder="0" applyAlignment="0" applyProtection="0"/>
    <xf numFmtId="0" fontId="0" fillId="0" borderId="0" applyProtection="0">
      <alignment/>
    </xf>
    <xf numFmtId="0" fontId="57" fillId="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2" borderId="0" applyNumberFormat="0" applyBorder="0" applyAlignment="0" applyProtection="0"/>
    <xf numFmtId="0" fontId="0" fillId="0" borderId="0">
      <alignment/>
      <protection/>
    </xf>
    <xf numFmtId="0" fontId="7" fillId="0" borderId="0">
      <alignment/>
      <protection/>
    </xf>
    <xf numFmtId="0" fontId="25" fillId="4"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58" fillId="0" borderId="0">
      <alignment/>
      <protection/>
    </xf>
    <xf numFmtId="0" fontId="57" fillId="14" borderId="0" applyNumberFormat="0" applyBorder="0" applyAlignment="0" applyProtection="0"/>
    <xf numFmtId="0" fontId="57" fillId="9" borderId="0" applyNumberFormat="0" applyBorder="0" applyAlignment="0" applyProtection="0"/>
    <xf numFmtId="0" fontId="0" fillId="0" borderId="0" applyProtection="0">
      <alignment vertical="center"/>
    </xf>
    <xf numFmtId="0" fontId="25" fillId="10" borderId="0" applyNumberFormat="0" applyBorder="0" applyAlignment="0" applyProtection="0"/>
    <xf numFmtId="0" fontId="7" fillId="0" borderId="0">
      <alignment/>
      <protection/>
    </xf>
    <xf numFmtId="0" fontId="7" fillId="0" borderId="0">
      <alignment/>
      <protection/>
    </xf>
    <xf numFmtId="0" fontId="61" fillId="0" borderId="0">
      <alignment/>
      <protection/>
    </xf>
    <xf numFmtId="0" fontId="0" fillId="0" borderId="0" applyProtection="0">
      <alignment/>
    </xf>
    <xf numFmtId="0" fontId="0" fillId="2" borderId="1" applyNumberFormat="0" applyFont="0" applyAlignment="0" applyProtection="0"/>
    <xf numFmtId="0" fontId="55" fillId="7" borderId="0" applyNumberFormat="0" applyBorder="0" applyAlignment="0" applyProtection="0"/>
    <xf numFmtId="0" fontId="44" fillId="0" borderId="0" applyNumberFormat="0" applyFill="0" applyBorder="0" applyAlignment="0" applyProtection="0"/>
    <xf numFmtId="0" fontId="57" fillId="18" borderId="0" applyNumberFormat="0" applyBorder="0" applyAlignment="0" applyProtection="0"/>
    <xf numFmtId="0" fontId="25" fillId="6" borderId="0" applyNumberFormat="0" applyBorder="0" applyAlignment="0" applyProtection="0"/>
    <xf numFmtId="0" fontId="46" fillId="0" borderId="2" applyNumberFormat="0" applyFill="0" applyAlignment="0" applyProtection="0"/>
    <xf numFmtId="0" fontId="7" fillId="0" borderId="0">
      <alignment/>
      <protection/>
    </xf>
    <xf numFmtId="0" fontId="57" fillId="12" borderId="0" applyNumberFormat="0" applyBorder="0" applyAlignment="0" applyProtection="0"/>
    <xf numFmtId="0" fontId="25" fillId="2" borderId="0" applyNumberFormat="0" applyBorder="0" applyAlignment="0" applyProtection="0"/>
    <xf numFmtId="0" fontId="25" fillId="11" borderId="0" applyNumberFormat="0" applyBorder="0" applyAlignment="0" applyProtection="0"/>
    <xf numFmtId="0" fontId="57" fillId="14" borderId="0" applyNumberFormat="0" applyBorder="0" applyAlignment="0" applyProtection="0"/>
    <xf numFmtId="0" fontId="45" fillId="0" borderId="0" applyNumberFormat="0" applyFill="0" applyBorder="0" applyAlignment="0" applyProtection="0"/>
    <xf numFmtId="0" fontId="53" fillId="0" borderId="7" applyNumberFormat="0" applyFill="0" applyAlignment="0" applyProtection="0"/>
    <xf numFmtId="0" fontId="34" fillId="0" borderId="0">
      <alignment/>
      <protection/>
    </xf>
  </cellStyleXfs>
  <cellXfs count="725">
    <xf numFmtId="0" fontId="0" fillId="0" borderId="0" xfId="0" applyAlignment="1" applyProtection="1">
      <alignment/>
      <protection/>
    </xf>
    <xf numFmtId="178" fontId="2" fillId="0" borderId="0" xfId="72" applyNumberFormat="1" applyFont="1" applyFill="1">
      <alignment/>
      <protection/>
    </xf>
    <xf numFmtId="0" fontId="3" fillId="0" borderId="0" xfId="0" applyFont="1" applyFill="1" applyBorder="1" applyAlignment="1">
      <alignment vertical="center"/>
    </xf>
    <xf numFmtId="178" fontId="4" fillId="0" borderId="0" xfId="72" applyNumberFormat="1" applyFont="1" applyFill="1">
      <alignment/>
      <protection/>
    </xf>
    <xf numFmtId="178" fontId="5" fillId="0" borderId="0" xfId="72" applyNumberFormat="1" applyFont="1" applyFill="1">
      <alignment/>
      <protection/>
    </xf>
    <xf numFmtId="178" fontId="0" fillId="0" borderId="0" xfId="0" applyNumberFormat="1" applyFont="1" applyFill="1" applyBorder="1" applyAlignment="1" applyProtection="1">
      <alignment wrapText="1"/>
      <protection/>
    </xf>
    <xf numFmtId="178" fontId="0" fillId="0" borderId="0" xfId="72" applyNumberFormat="1" applyFont="1" applyFill="1" applyAlignment="1">
      <alignment wrapText="1"/>
      <protection/>
    </xf>
    <xf numFmtId="178" fontId="6" fillId="0" borderId="0" xfId="0" applyNumberFormat="1" applyFont="1" applyFill="1" applyBorder="1" applyAlignment="1" applyProtection="1">
      <alignment wrapText="1"/>
      <protection/>
    </xf>
    <xf numFmtId="0" fontId="0" fillId="0" borderId="0" xfId="72" applyFont="1" applyFill="1" applyAlignment="1">
      <alignment wrapText="1"/>
      <protection/>
    </xf>
    <xf numFmtId="178" fontId="7" fillId="0" borderId="0" xfId="72" applyNumberFormat="1" applyFill="1">
      <alignment/>
      <protection/>
    </xf>
    <xf numFmtId="0" fontId="0" fillId="0" borderId="0" xfId="0" applyFill="1" applyBorder="1" applyAlignment="1">
      <alignment horizontal="center" vertical="center"/>
    </xf>
    <xf numFmtId="178" fontId="1" fillId="0" borderId="0" xfId="72" applyNumberFormat="1" applyFont="1" applyFill="1" applyAlignment="1">
      <alignment horizontal="left"/>
      <protection/>
    </xf>
    <xf numFmtId="178" fontId="7" fillId="0" borderId="0" xfId="72" applyNumberFormat="1" applyFill="1" applyAlignment="1">
      <alignment horizontal="center"/>
      <protection/>
    </xf>
    <xf numFmtId="179" fontId="7" fillId="0" borderId="0" xfId="72" applyNumberFormat="1" applyFill="1" applyAlignment="1">
      <alignment horizontal="right"/>
      <protection/>
    </xf>
    <xf numFmtId="178" fontId="7" fillId="0" borderId="0" xfId="72" applyNumberFormat="1" applyFill="1" applyAlignment="1">
      <alignment horizontal="right"/>
      <protection/>
    </xf>
    <xf numFmtId="0" fontId="0" fillId="0" borderId="0" xfId="0" applyFill="1" applyBorder="1" applyAlignment="1">
      <alignment horizontal="right"/>
    </xf>
    <xf numFmtId="179" fontId="5" fillId="0" borderId="0" xfId="72" applyNumberFormat="1" applyFont="1" applyFill="1" applyAlignment="1">
      <alignment horizontal="center"/>
      <protection/>
    </xf>
    <xf numFmtId="178" fontId="5" fillId="0" borderId="0" xfId="72" applyNumberFormat="1" applyFont="1" applyFill="1" applyAlignment="1">
      <alignment horizontal="center" wrapText="1"/>
      <protection/>
    </xf>
    <xf numFmtId="178" fontId="7" fillId="0" borderId="0" xfId="72" applyNumberFormat="1" applyFill="1" applyBorder="1">
      <alignment/>
      <protection/>
    </xf>
    <xf numFmtId="178" fontId="0" fillId="0" borderId="0" xfId="0" applyNumberFormat="1" applyFont="1" applyFill="1" applyBorder="1" applyAlignment="1" applyProtection="1">
      <alignment vertical="center"/>
      <protection/>
    </xf>
    <xf numFmtId="0" fontId="7" fillId="0" borderId="0" xfId="0" applyFont="1" applyFill="1" applyBorder="1" applyAlignment="1" applyProtection="1">
      <alignment/>
      <protection/>
    </xf>
    <xf numFmtId="0" fontId="0" fillId="0" borderId="0" xfId="0" applyFill="1" applyAlignment="1" applyProtection="1">
      <alignment/>
      <protection/>
    </xf>
    <xf numFmtId="178" fontId="62" fillId="0" borderId="0" xfId="70" applyNumberFormat="1" applyFont="1" applyFill="1" applyAlignment="1" applyProtection="1">
      <alignment horizontal="center" vertical="center"/>
      <protection/>
    </xf>
    <xf numFmtId="179" fontId="62" fillId="0" borderId="0" xfId="70" applyNumberFormat="1" applyFont="1" applyFill="1" applyAlignment="1" applyProtection="1">
      <alignment horizontal="center" vertical="center"/>
      <protection/>
    </xf>
    <xf numFmtId="178" fontId="63" fillId="0" borderId="0" xfId="70" applyNumberFormat="1" applyFont="1" applyFill="1" applyAlignment="1">
      <alignment horizontal="left" vertical="center"/>
      <protection/>
    </xf>
    <xf numFmtId="178" fontId="63" fillId="0" borderId="0" xfId="70" applyNumberFormat="1" applyFont="1" applyFill="1" applyAlignment="1">
      <alignment horizontal="center" vertical="center"/>
      <protection/>
    </xf>
    <xf numFmtId="179" fontId="63" fillId="0" borderId="0" xfId="70" applyNumberFormat="1" applyFont="1" applyFill="1" applyAlignment="1">
      <alignment horizontal="left" vertical="center"/>
      <protection/>
    </xf>
    <xf numFmtId="178" fontId="64" fillId="0" borderId="9" xfId="70" applyNumberFormat="1" applyFont="1" applyFill="1" applyBorder="1" applyAlignment="1">
      <alignment horizontal="center" vertical="center"/>
      <protection/>
    </xf>
    <xf numFmtId="178" fontId="64" fillId="0" borderId="9" xfId="70" applyNumberFormat="1" applyFont="1" applyFill="1" applyBorder="1" applyAlignment="1" applyProtection="1">
      <alignment horizontal="center" vertical="center" wrapText="1"/>
      <protection/>
    </xf>
    <xf numFmtId="179" fontId="65" fillId="0" borderId="9" xfId="70" applyNumberFormat="1" applyFont="1" applyFill="1" applyBorder="1" applyAlignment="1" applyProtection="1">
      <alignment horizontal="center" vertical="center" wrapText="1"/>
      <protection/>
    </xf>
    <xf numFmtId="178" fontId="64" fillId="0" borderId="9" xfId="70" applyNumberFormat="1" applyFont="1" applyFill="1" applyBorder="1" applyAlignment="1" applyProtection="1">
      <alignment horizontal="left" vertical="center"/>
      <protection/>
    </xf>
    <xf numFmtId="178" fontId="65" fillId="0" borderId="9" xfId="70" applyNumberFormat="1" applyFont="1" applyFill="1" applyBorder="1" applyAlignment="1" applyProtection="1">
      <alignment horizontal="center" vertical="center" wrapText="1"/>
      <protection/>
    </xf>
    <xf numFmtId="178" fontId="64" fillId="0" borderId="9" xfId="70" applyNumberFormat="1" applyFont="1" applyFill="1" applyBorder="1" applyAlignment="1">
      <alignment horizontal="left" vertical="center" wrapText="1"/>
      <protection/>
    </xf>
    <xf numFmtId="178" fontId="64" fillId="0" borderId="9" xfId="70" applyNumberFormat="1" applyFont="1" applyFill="1" applyBorder="1" applyAlignment="1">
      <alignment horizontal="center" vertical="center" wrapText="1"/>
      <protection/>
    </xf>
    <xf numFmtId="178" fontId="1" fillId="0" borderId="9" xfId="72" applyNumberFormat="1" applyFont="1" applyFill="1" applyBorder="1" applyAlignment="1">
      <alignment/>
      <protection/>
    </xf>
    <xf numFmtId="178" fontId="66" fillId="0" borderId="9" xfId="72" applyNumberFormat="1" applyFont="1" applyFill="1" applyBorder="1" applyAlignment="1" applyProtection="1">
      <alignment horizontal="center" vertical="center" wrapText="1"/>
      <protection/>
    </xf>
    <xf numFmtId="179" fontId="1" fillId="0" borderId="9" xfId="72" applyNumberFormat="1" applyFont="1" applyFill="1" applyBorder="1" applyAlignment="1" applyProtection="1">
      <alignment horizontal="right" vertical="center" wrapText="1"/>
      <protection/>
    </xf>
    <xf numFmtId="49" fontId="5" fillId="0" borderId="9" xfId="72" applyNumberFormat="1" applyFont="1" applyFill="1" applyBorder="1" applyAlignment="1">
      <alignment horizontal="center" vertical="center"/>
      <protection/>
    </xf>
    <xf numFmtId="0" fontId="5" fillId="0" borderId="9" xfId="72" applyNumberFormat="1" applyFont="1" applyFill="1" applyBorder="1" applyAlignment="1">
      <alignment horizontal="left" vertical="center" wrapText="1"/>
      <protection/>
    </xf>
    <xf numFmtId="0" fontId="5" fillId="0" borderId="9" xfId="115" applyNumberFormat="1" applyFont="1" applyFill="1" applyBorder="1" applyAlignment="1" applyProtection="1">
      <alignment horizontal="center" vertical="center" wrapText="1"/>
      <protection/>
    </xf>
    <xf numFmtId="179" fontId="5" fillId="0" borderId="9" xfId="72" applyNumberFormat="1" applyFont="1" applyFill="1" applyBorder="1" applyAlignment="1" applyProtection="1">
      <alignment horizontal="right" vertical="center" wrapText="1"/>
      <protection/>
    </xf>
    <xf numFmtId="179" fontId="5" fillId="0" borderId="9" xfId="115" applyNumberFormat="1" applyFont="1" applyFill="1" applyBorder="1" applyAlignment="1" applyProtection="1">
      <alignment horizontal="right" vertical="center" wrapText="1"/>
      <protection/>
    </xf>
    <xf numFmtId="178" fontId="5" fillId="0" borderId="9" xfId="72" applyNumberFormat="1" applyFont="1" applyFill="1" applyBorder="1" applyAlignment="1">
      <alignment horizontal="center" vertical="center" wrapText="1"/>
      <protection/>
    </xf>
    <xf numFmtId="179" fontId="5" fillId="0" borderId="9" xfId="72" applyNumberFormat="1" applyFont="1" applyFill="1" applyBorder="1" applyAlignment="1">
      <alignment horizontal="right" vertical="center" wrapText="1"/>
      <protection/>
    </xf>
    <xf numFmtId="178" fontId="5" fillId="0" borderId="9" xfId="96" applyNumberFormat="1" applyFont="1" applyFill="1" applyBorder="1" applyAlignment="1">
      <alignment horizontal="left" vertical="center" wrapText="1"/>
    </xf>
    <xf numFmtId="178" fontId="5" fillId="0" borderId="9" xfId="96" applyNumberFormat="1" applyFont="1" applyFill="1" applyBorder="1" applyAlignment="1">
      <alignment horizontal="center" vertical="center" wrapText="1"/>
    </xf>
    <xf numFmtId="0" fontId="5" fillId="0" borderId="9" xfId="96"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center" vertical="center" wrapText="1"/>
      <protection/>
    </xf>
    <xf numFmtId="179" fontId="5" fillId="0" borderId="9" xfId="0" applyNumberFormat="1" applyFont="1" applyFill="1" applyBorder="1" applyAlignment="1" applyProtection="1">
      <alignment horizontal="right" vertical="center" wrapText="1"/>
      <protection/>
    </xf>
    <xf numFmtId="0" fontId="5" fillId="0" borderId="9" xfId="115"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locked="0"/>
    </xf>
    <xf numFmtId="0" fontId="5" fillId="0" borderId="9" xfId="96" applyNumberFormat="1" applyFont="1" applyFill="1" applyBorder="1" applyAlignment="1" applyProtection="1">
      <alignment horizontal="center" vertical="center" wrapText="1"/>
      <protection/>
    </xf>
    <xf numFmtId="179" fontId="5" fillId="0" borderId="9" xfId="72" applyNumberFormat="1" applyFont="1" applyFill="1" applyBorder="1" applyAlignment="1">
      <alignment horizontal="right" vertical="center"/>
      <protection/>
    </xf>
    <xf numFmtId="0" fontId="7" fillId="0" borderId="0" xfId="0" applyFont="1" applyFill="1" applyBorder="1" applyAlignment="1" applyProtection="1">
      <alignment horizontal="center" vertical="center"/>
      <protection/>
    </xf>
    <xf numFmtId="178" fontId="67" fillId="0" borderId="0" xfId="70" applyNumberFormat="1" applyFont="1" applyFill="1" applyAlignment="1" applyProtection="1">
      <alignment horizontal="center" vertical="center"/>
      <protection/>
    </xf>
    <xf numFmtId="178" fontId="67" fillId="0" borderId="0" xfId="70" applyNumberFormat="1" applyFont="1" applyFill="1" applyAlignment="1" applyProtection="1">
      <alignment horizontal="center" vertical="center" wrapText="1"/>
      <protection/>
    </xf>
    <xf numFmtId="0" fontId="63" fillId="0" borderId="0" xfId="0" applyFont="1" applyFill="1" applyBorder="1" applyAlignment="1">
      <alignment/>
    </xf>
    <xf numFmtId="178" fontId="63" fillId="0" borderId="0" xfId="70" applyNumberFormat="1" applyFont="1" applyFill="1">
      <alignment/>
      <protection/>
    </xf>
    <xf numFmtId="178" fontId="68" fillId="0" borderId="0" xfId="70" applyNumberFormat="1" applyFont="1" applyFill="1" applyAlignment="1">
      <alignment horizontal="center" vertical="center"/>
      <protection/>
    </xf>
    <xf numFmtId="178" fontId="68" fillId="0" borderId="0" xfId="70" applyNumberFormat="1" applyFont="1" applyFill="1" applyAlignment="1">
      <alignment horizontal="right" vertical="center" wrapText="1"/>
      <protection/>
    </xf>
    <xf numFmtId="178" fontId="69" fillId="0" borderId="0" xfId="70" applyNumberFormat="1" applyFont="1" applyFill="1" applyBorder="1">
      <alignment/>
      <protection/>
    </xf>
    <xf numFmtId="178" fontId="16" fillId="0" borderId="0" xfId="72" applyNumberFormat="1" applyFont="1" applyFill="1">
      <alignment/>
      <protection/>
    </xf>
    <xf numFmtId="178" fontId="64" fillId="0" borderId="9" xfId="96" applyNumberFormat="1" applyFont="1" applyFill="1" applyBorder="1" applyAlignment="1" applyProtection="1">
      <alignment horizontal="center" vertical="center" wrapText="1"/>
      <protection/>
    </xf>
    <xf numFmtId="178" fontId="68" fillId="0" borderId="0" xfId="70" applyNumberFormat="1" applyFont="1" applyFill="1" applyBorder="1" applyAlignment="1">
      <alignment/>
      <protection/>
    </xf>
    <xf numFmtId="178" fontId="17" fillId="0" borderId="0" xfId="72" applyNumberFormat="1" applyFont="1" applyFill="1">
      <alignment/>
      <protection/>
    </xf>
    <xf numFmtId="178" fontId="70" fillId="0" borderId="9" xfId="72" applyNumberFormat="1" applyFont="1" applyFill="1" applyBorder="1" applyAlignment="1" applyProtection="1">
      <alignment horizontal="center" vertical="center"/>
      <protection/>
    </xf>
    <xf numFmtId="178" fontId="70" fillId="0" borderId="9" xfId="72" applyNumberFormat="1" applyFont="1" applyFill="1" applyBorder="1" applyAlignment="1" applyProtection="1">
      <alignment horizontal="left" vertical="center" wrapText="1"/>
      <protection/>
    </xf>
    <xf numFmtId="0" fontId="5" fillId="0" borderId="9" xfId="72" applyNumberFormat="1" applyFont="1" applyFill="1" applyBorder="1" applyAlignment="1" applyProtection="1">
      <alignment horizontal="center" vertical="center" wrapText="1"/>
      <protection/>
    </xf>
    <xf numFmtId="179" fontId="5" fillId="0" borderId="9" xfId="72" applyNumberFormat="1" applyFont="1" applyFill="1" applyBorder="1" applyAlignment="1">
      <alignment horizontal="left" vertical="center" wrapText="1"/>
      <protection/>
    </xf>
    <xf numFmtId="178" fontId="0" fillId="0" borderId="0" xfId="0" applyNumberFormat="1" applyFont="1" applyFill="1" applyAlignment="1" applyProtection="1">
      <alignment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8" fontId="68" fillId="0" borderId="0" xfId="75" applyNumberFormat="1" applyFont="1" applyFill="1" applyBorder="1" applyAlignment="1">
      <alignment horizontal="center" vertical="center"/>
      <protection/>
    </xf>
    <xf numFmtId="179" fontId="5" fillId="0" borderId="9" xfId="117" applyNumberFormat="1" applyFont="1" applyFill="1" applyBorder="1" applyAlignment="1" applyProtection="1">
      <alignment horizontal="center" vertical="center"/>
      <protection/>
    </xf>
    <xf numFmtId="180" fontId="5" fillId="0" borderId="9" xfId="117" applyNumberFormat="1" applyFont="1" applyFill="1" applyBorder="1" applyAlignment="1" applyProtection="1">
      <alignment horizontal="left" vertical="center" wrapText="1"/>
      <protection/>
    </xf>
    <xf numFmtId="178" fontId="71" fillId="0" borderId="0" xfId="70" applyNumberFormat="1" applyFont="1" applyFill="1" applyBorder="1" applyAlignment="1" applyProtection="1">
      <alignment horizontal="justify" vertical="center" wrapText="1"/>
      <protection/>
    </xf>
    <xf numFmtId="178" fontId="72" fillId="0" borderId="0" xfId="70" applyNumberFormat="1" applyFont="1" applyFill="1" applyBorder="1" applyAlignment="1">
      <alignment/>
      <protection/>
    </xf>
    <xf numFmtId="0" fontId="5" fillId="0" borderId="9" xfId="80" applyFont="1" applyFill="1" applyBorder="1" applyAlignment="1">
      <alignment horizontal="center" vertical="center" wrapText="1"/>
      <protection/>
    </xf>
    <xf numFmtId="0" fontId="5" fillId="0" borderId="9" xfId="80" applyFont="1" applyFill="1" applyBorder="1" applyAlignment="1">
      <alignment horizontal="left" vertical="center" wrapText="1"/>
      <protection/>
    </xf>
    <xf numFmtId="178" fontId="6" fillId="0" borderId="0" xfId="72" applyNumberFormat="1" applyFont="1" applyFill="1" applyAlignment="1">
      <alignment wrapText="1"/>
      <protection/>
    </xf>
    <xf numFmtId="178" fontId="73" fillId="0" borderId="0" xfId="70" applyNumberFormat="1" applyFont="1" applyFill="1" applyBorder="1" applyAlignment="1">
      <alignment/>
      <protection/>
    </xf>
    <xf numFmtId="178" fontId="73" fillId="0" borderId="0" xfId="70" applyNumberFormat="1" applyFont="1" applyFill="1" applyBorder="1" applyAlignment="1">
      <alignment horizontal="left"/>
      <protection/>
    </xf>
    <xf numFmtId="178" fontId="68" fillId="0" borderId="0" xfId="115" applyNumberFormat="1" applyFont="1" applyFill="1" applyBorder="1" applyAlignment="1" applyProtection="1">
      <alignment/>
      <protection/>
    </xf>
    <xf numFmtId="178" fontId="73" fillId="0" borderId="0" xfId="72" applyNumberFormat="1" applyFont="1" applyFill="1" applyBorder="1">
      <alignment/>
      <protection/>
    </xf>
    <xf numFmtId="0" fontId="5" fillId="0" borderId="9" xfId="80" applyFont="1" applyFill="1" applyBorder="1" applyAlignment="1">
      <alignment horizontal="left" vertical="center"/>
      <protection/>
    </xf>
    <xf numFmtId="0" fontId="7" fillId="0" borderId="0" xfId="0" applyFont="1" applyFill="1" applyBorder="1" applyAlignment="1" applyProtection="1">
      <alignment horizontal="right"/>
      <protection/>
    </xf>
    <xf numFmtId="178" fontId="2" fillId="0" borderId="0"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178" fontId="4" fillId="0" borderId="0"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wrapText="1"/>
      <protection/>
    </xf>
    <xf numFmtId="178" fontId="6" fillId="0" borderId="0" xfId="0" applyNumberFormat="1" applyFont="1" applyFill="1" applyBorder="1" applyAlignment="1" applyProtection="1">
      <alignment vertical="center" wrapText="1"/>
      <protection/>
    </xf>
    <xf numFmtId="0" fontId="2" fillId="0" borderId="0" xfId="0" applyFont="1" applyFill="1" applyBorder="1" applyAlignment="1" applyProtection="1">
      <alignment/>
      <protection/>
    </xf>
    <xf numFmtId="0" fontId="16" fillId="0" borderId="0" xfId="0" applyFont="1" applyFill="1" applyBorder="1" applyAlignment="1" applyProtection="1">
      <alignment/>
      <protection/>
    </xf>
    <xf numFmtId="0" fontId="17"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21" fillId="0" borderId="0" xfId="0" applyFont="1" applyFill="1" applyAlignment="1" applyProtection="1">
      <alignment/>
      <protection/>
    </xf>
    <xf numFmtId="0" fontId="0" fillId="0" borderId="0" xfId="0" applyFont="1" applyFill="1" applyAlignment="1" applyProtection="1">
      <alignment wrapText="1"/>
      <protection/>
    </xf>
    <xf numFmtId="178" fontId="9" fillId="0" borderId="0" xfId="0" applyNumberFormat="1" applyFont="1" applyFill="1" applyBorder="1" applyAlignment="1" applyProtection="1">
      <alignment wrapText="1"/>
      <protection/>
    </xf>
    <xf numFmtId="178" fontId="0" fillId="0" borderId="0" xfId="0" applyNumberFormat="1" applyFont="1" applyFill="1" applyBorder="1" applyAlignment="1" applyProtection="1">
      <alignment horizontal="center" vertical="center" wrapText="1"/>
      <protection/>
    </xf>
    <xf numFmtId="0" fontId="0" fillId="0" borderId="0" xfId="97" applyFont="1" applyFill="1" applyBorder="1" applyAlignment="1" applyProtection="1">
      <alignment wrapText="1"/>
      <protection/>
    </xf>
    <xf numFmtId="0" fontId="0" fillId="0" borderId="0" xfId="0" applyFont="1" applyFill="1" applyBorder="1" applyAlignment="1" applyProtection="1">
      <alignment horizontal="center" vertical="center" wrapText="1"/>
      <protection/>
    </xf>
    <xf numFmtId="178" fontId="0" fillId="0" borderId="9"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178" fontId="5" fillId="0" borderId="0" xfId="0" applyNumberFormat="1" applyFont="1" applyFill="1" applyBorder="1" applyAlignment="1" applyProtection="1">
      <alignment wrapText="1"/>
      <protection/>
    </xf>
    <xf numFmtId="178" fontId="5" fillId="0" borderId="0" xfId="72" applyNumberFormat="1" applyFont="1" applyFill="1" applyAlignment="1">
      <alignment horizontal="center"/>
      <protection/>
    </xf>
    <xf numFmtId="178" fontId="7" fillId="0" borderId="0" xfId="72" applyNumberFormat="1" applyFill="1" applyAlignment="1">
      <alignment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center" vertical="center" wrapText="1"/>
      <protection/>
    </xf>
    <xf numFmtId="49" fontId="1" fillId="0" borderId="9" xfId="72" applyNumberFormat="1" applyFont="1" applyFill="1" applyBorder="1" applyAlignment="1">
      <alignment horizontal="center" vertical="center"/>
      <protection/>
    </xf>
    <xf numFmtId="0" fontId="74" fillId="0" borderId="9" xfId="96" applyNumberFormat="1" applyFont="1" applyFill="1" applyBorder="1" applyAlignment="1" applyProtection="1">
      <alignment horizontal="left" vertical="center" wrapText="1"/>
      <protection/>
    </xf>
    <xf numFmtId="0" fontId="74" fillId="0" borderId="9" xfId="96" applyNumberFormat="1" applyFont="1" applyFill="1" applyBorder="1" applyAlignment="1" applyProtection="1">
      <alignment horizontal="center" vertical="center" wrapText="1"/>
      <protection/>
    </xf>
    <xf numFmtId="179" fontId="1" fillId="0" borderId="9" xfId="72" applyNumberFormat="1" applyFont="1" applyFill="1" applyBorder="1" applyAlignment="1">
      <alignment horizontal="right" vertical="center" wrapText="1"/>
      <protection/>
    </xf>
    <xf numFmtId="0" fontId="74" fillId="0" borderId="9" xfId="0" applyNumberFormat="1" applyFont="1" applyFill="1" applyBorder="1" applyAlignment="1" applyProtection="1">
      <alignment horizontal="left" vertical="center" wrapText="1"/>
      <protection/>
    </xf>
    <xf numFmtId="0" fontId="74" fillId="0" borderId="9" xfId="0" applyNumberFormat="1" applyFont="1" applyFill="1" applyBorder="1" applyAlignment="1" applyProtection="1">
      <alignment horizontal="center" vertical="center" wrapText="1"/>
      <protection/>
    </xf>
    <xf numFmtId="179" fontId="1" fillId="0" borderId="9" xfId="0" applyNumberFormat="1" applyFont="1" applyFill="1" applyBorder="1" applyAlignment="1" applyProtection="1">
      <alignment horizontal="right" vertical="center" wrapText="1"/>
      <protection/>
    </xf>
    <xf numFmtId="0" fontId="74" fillId="0" borderId="9" xfId="115" applyNumberFormat="1" applyFont="1" applyFill="1" applyBorder="1" applyAlignment="1" applyProtection="1">
      <alignment horizontal="left" vertical="center" wrapText="1"/>
      <protection/>
    </xf>
    <xf numFmtId="178" fontId="74" fillId="0" borderId="9" xfId="72" applyNumberFormat="1" applyFont="1" applyFill="1" applyBorder="1" applyAlignment="1">
      <alignment horizontal="center" vertical="center" wrapText="1"/>
      <protection/>
    </xf>
    <xf numFmtId="179" fontId="1" fillId="0" borderId="9" xfId="115" applyNumberFormat="1" applyFont="1" applyFill="1" applyBorder="1" applyAlignment="1" applyProtection="1">
      <alignment horizontal="right" vertical="center" wrapText="1"/>
      <protection/>
    </xf>
    <xf numFmtId="0" fontId="74" fillId="0" borderId="9" xfId="72" applyNumberFormat="1" applyFont="1" applyFill="1" applyBorder="1" applyAlignment="1">
      <alignment horizontal="left" vertical="center" wrapText="1"/>
      <protection/>
    </xf>
    <xf numFmtId="0" fontId="74" fillId="0" borderId="9" xfId="72" applyNumberFormat="1" applyFont="1" applyFill="1" applyBorder="1" applyAlignment="1">
      <alignment horizontal="center" vertical="center" wrapText="1"/>
      <protection/>
    </xf>
    <xf numFmtId="0" fontId="1" fillId="0" borderId="9" xfId="0" applyNumberFormat="1" applyFont="1" applyFill="1" applyBorder="1" applyAlignment="1" applyProtection="1">
      <alignment horizontal="left" vertical="center" wrapText="1"/>
      <protection/>
    </xf>
    <xf numFmtId="178" fontId="74" fillId="0" borderId="9" xfId="72" applyNumberFormat="1" applyFont="1" applyFill="1" applyBorder="1" applyAlignment="1">
      <alignment horizontal="left" vertical="center" wrapText="1"/>
      <protection/>
    </xf>
    <xf numFmtId="179" fontId="1" fillId="0" borderId="9" xfId="72" applyNumberFormat="1" applyFont="1" applyFill="1" applyBorder="1" applyAlignment="1">
      <alignment horizontal="right" vertical="center"/>
      <protection/>
    </xf>
    <xf numFmtId="0" fontId="63" fillId="0" borderId="0" xfId="0" applyFont="1" applyFill="1" applyAlignment="1">
      <alignment/>
    </xf>
    <xf numFmtId="0" fontId="63" fillId="0" borderId="0" xfId="0" applyFont="1" applyFill="1" applyAlignment="1">
      <alignment wrapText="1"/>
    </xf>
    <xf numFmtId="178" fontId="68" fillId="0" borderId="0" xfId="70" applyNumberFormat="1" applyFont="1" applyFill="1" applyAlignment="1">
      <alignment horizontal="right" vertical="center"/>
      <protection/>
    </xf>
    <xf numFmtId="178" fontId="69" fillId="0" borderId="0" xfId="70" applyNumberFormat="1" applyFont="1" applyFill="1">
      <alignment/>
      <protection/>
    </xf>
    <xf numFmtId="178" fontId="69" fillId="0" borderId="0" xfId="70" applyNumberFormat="1" applyFont="1" applyFill="1" applyAlignment="1">
      <alignment wrapText="1"/>
      <protection/>
    </xf>
    <xf numFmtId="178" fontId="75" fillId="0" borderId="10" xfId="96" applyNumberFormat="1" applyFont="1" applyFill="1" applyBorder="1" applyAlignment="1" applyProtection="1">
      <alignment horizontal="center" vertical="center" wrapText="1"/>
      <protection/>
    </xf>
    <xf numFmtId="178" fontId="75" fillId="0" borderId="9" xfId="96" applyNumberFormat="1" applyFont="1" applyFill="1" applyBorder="1" applyAlignment="1" applyProtection="1">
      <alignment horizontal="center" vertical="center" wrapText="1"/>
      <protection/>
    </xf>
    <xf numFmtId="178" fontId="75" fillId="0" borderId="0" xfId="96" applyNumberFormat="1" applyFont="1" applyFill="1" applyBorder="1" applyAlignment="1" applyProtection="1">
      <alignment horizontal="center" vertical="center" wrapText="1"/>
      <protection/>
    </xf>
    <xf numFmtId="178" fontId="75" fillId="0" borderId="0" xfId="96" applyNumberFormat="1" applyFont="1" applyFill="1" applyBorder="1" applyAlignment="1" applyProtection="1">
      <alignment horizontal="center" vertical="center" wrapText="1"/>
      <protection/>
    </xf>
    <xf numFmtId="178" fontId="70" fillId="0" borderId="9" xfId="72" applyNumberFormat="1" applyFont="1" applyFill="1" applyBorder="1" applyAlignment="1" applyProtection="1">
      <alignment horizontal="left" vertical="center"/>
      <protection/>
    </xf>
    <xf numFmtId="178" fontId="70" fillId="0" borderId="11" xfId="72" applyNumberFormat="1" applyFont="1" applyFill="1" applyBorder="1" applyAlignment="1" applyProtection="1">
      <alignment horizontal="left" vertical="center"/>
      <protection/>
    </xf>
    <xf numFmtId="49" fontId="70" fillId="0" borderId="9" xfId="96" applyNumberFormat="1" applyFont="1" applyFill="1" applyBorder="1" applyAlignment="1" applyProtection="1">
      <alignment horizontal="left" vertical="center" wrapText="1"/>
      <protection/>
    </xf>
    <xf numFmtId="0" fontId="70" fillId="0" borderId="9" xfId="96" applyNumberFormat="1" applyFont="1" applyFill="1" applyBorder="1" applyAlignment="1" applyProtection="1">
      <alignment horizontal="center" vertical="center" wrapText="1"/>
      <protection/>
    </xf>
    <xf numFmtId="0" fontId="70" fillId="0" borderId="9" xfId="96" applyNumberFormat="1" applyFont="1" applyFill="1" applyBorder="1" applyAlignment="1" applyProtection="1">
      <alignment horizontal="left" vertical="center" wrapText="1"/>
      <protection/>
    </xf>
    <xf numFmtId="49" fontId="70" fillId="0" borderId="11" xfId="96" applyNumberFormat="1" applyFont="1" applyFill="1" applyBorder="1" applyAlignment="1" applyProtection="1">
      <alignment horizontal="left" vertical="center" wrapText="1"/>
      <protection/>
    </xf>
    <xf numFmtId="49" fontId="70" fillId="0" borderId="9" xfId="0" applyNumberFormat="1" applyFont="1" applyFill="1" applyBorder="1" applyAlignment="1" applyProtection="1">
      <alignment horizontal="left" vertical="center" wrapText="1"/>
      <protection/>
    </xf>
    <xf numFmtId="49" fontId="70" fillId="0" borderId="9" xfId="0" applyNumberFormat="1" applyFont="1" applyFill="1" applyBorder="1" applyAlignment="1" applyProtection="1">
      <alignment horizontal="center" vertical="center" wrapText="1"/>
      <protection/>
    </xf>
    <xf numFmtId="49" fontId="70" fillId="0" borderId="11" xfId="0" applyNumberFormat="1" applyFont="1" applyFill="1" applyBorder="1" applyAlignment="1" applyProtection="1">
      <alignment horizontal="left" vertical="center" wrapText="1"/>
      <protection/>
    </xf>
    <xf numFmtId="49" fontId="70" fillId="19" borderId="9" xfId="0" applyNumberFormat="1" applyFont="1" applyFill="1" applyBorder="1" applyAlignment="1" applyProtection="1">
      <alignment horizontal="left" vertical="center" wrapText="1"/>
      <protection/>
    </xf>
    <xf numFmtId="0" fontId="70" fillId="0" borderId="9" xfId="0" applyFont="1" applyFill="1" applyBorder="1" applyAlignment="1" applyProtection="1">
      <alignment horizontal="center" vertical="center" wrapText="1"/>
      <protection/>
    </xf>
    <xf numFmtId="0" fontId="70" fillId="0" borderId="9" xfId="0" applyFont="1" applyFill="1" applyBorder="1" applyAlignment="1" applyProtection="1">
      <alignment horizontal="left" vertical="center" wrapText="1"/>
      <protection/>
    </xf>
    <xf numFmtId="178" fontId="70" fillId="0" borderId="11" xfId="0" applyNumberFormat="1" applyFont="1" applyFill="1" applyBorder="1" applyAlignment="1" applyProtection="1">
      <alignment horizontal="left" vertical="center" wrapText="1"/>
      <protection/>
    </xf>
    <xf numFmtId="178" fontId="70" fillId="0" borderId="9" xfId="72" applyNumberFormat="1" applyFont="1" applyFill="1" applyBorder="1" applyAlignment="1">
      <alignment horizontal="left" vertical="center" wrapText="1"/>
      <protection/>
    </xf>
    <xf numFmtId="49" fontId="70" fillId="0" borderId="9" xfId="96" applyNumberFormat="1" applyFont="1" applyFill="1" applyBorder="1" applyAlignment="1">
      <alignment horizontal="left" vertical="center" wrapText="1"/>
    </xf>
    <xf numFmtId="0" fontId="70" fillId="0" borderId="9" xfId="72" applyNumberFormat="1" applyFont="1" applyFill="1" applyBorder="1" applyAlignment="1" applyProtection="1">
      <alignment horizontal="left" vertical="center" wrapText="1"/>
      <protection/>
    </xf>
    <xf numFmtId="179" fontId="70" fillId="0" borderId="9" xfId="72" applyNumberFormat="1" applyFont="1" applyFill="1" applyBorder="1" applyAlignment="1" applyProtection="1">
      <alignment horizontal="center" vertical="center" wrapText="1"/>
      <protection/>
    </xf>
    <xf numFmtId="179" fontId="70" fillId="0" borderId="11" xfId="72" applyNumberFormat="1" applyFont="1" applyFill="1" applyBorder="1" applyAlignment="1">
      <alignment horizontal="left" vertical="center" wrapText="1"/>
      <protection/>
    </xf>
    <xf numFmtId="0" fontId="70" fillId="0" borderId="9" xfId="0" applyNumberFormat="1" applyFont="1" applyFill="1" applyBorder="1" applyAlignment="1" applyProtection="1">
      <alignment horizontal="left" vertical="center" wrapText="1"/>
      <protection/>
    </xf>
    <xf numFmtId="0" fontId="70" fillId="0" borderId="11" xfId="118" applyFont="1" applyFill="1" applyBorder="1" applyAlignment="1">
      <alignment horizontal="left" vertical="center"/>
      <protection/>
    </xf>
    <xf numFmtId="0" fontId="70" fillId="0" borderId="9" xfId="118" applyFont="1" applyFill="1" applyBorder="1" applyAlignment="1">
      <alignment horizontal="left" vertical="center" wrapText="1"/>
      <protection/>
    </xf>
    <xf numFmtId="179" fontId="70" fillId="0" borderId="9" xfId="72" applyNumberFormat="1" applyFont="1" applyFill="1" applyBorder="1" applyAlignment="1">
      <alignment horizontal="center" vertical="center" wrapText="1"/>
      <protection/>
    </xf>
    <xf numFmtId="178" fontId="68" fillId="0" borderId="0" xfId="96" applyNumberFormat="1" applyFont="1" applyFill="1" applyBorder="1" applyAlignment="1" applyProtection="1">
      <alignment wrapText="1"/>
      <protection/>
    </xf>
    <xf numFmtId="178" fontId="76" fillId="0" borderId="0" xfId="70" applyNumberFormat="1" applyFont="1" applyFill="1" applyBorder="1" applyAlignment="1">
      <alignment/>
      <protection/>
    </xf>
    <xf numFmtId="178" fontId="76" fillId="0" borderId="0" xfId="96" applyNumberFormat="1" applyFont="1" applyFill="1" applyBorder="1" applyAlignment="1" applyProtection="1">
      <alignment vertical="center"/>
      <protection/>
    </xf>
    <xf numFmtId="178" fontId="68" fillId="0" borderId="0" xfId="96" applyNumberFormat="1" applyFont="1" applyFill="1" applyBorder="1" applyAlignment="1" applyProtection="1">
      <alignment/>
      <protection/>
    </xf>
    <xf numFmtId="178" fontId="68" fillId="0" borderId="0" xfId="70" applyNumberFormat="1" applyFont="1" applyFill="1" applyBorder="1" applyAlignment="1">
      <alignment horizontal="center" vertical="center"/>
      <protection/>
    </xf>
    <xf numFmtId="178" fontId="68" fillId="0" borderId="0" xfId="115" applyNumberFormat="1" applyFont="1" applyFill="1" applyBorder="1" applyAlignment="1" applyProtection="1">
      <alignment vertical="center"/>
      <protection/>
    </xf>
    <xf numFmtId="181" fontId="68" fillId="0" borderId="0" xfId="70" applyNumberFormat="1" applyFont="1" applyFill="1" applyBorder="1" applyAlignment="1" applyProtection="1">
      <alignment horizontal="left" vertical="center" wrapText="1"/>
      <protection/>
    </xf>
    <xf numFmtId="0" fontId="68" fillId="0" borderId="0" xfId="70" applyFont="1" applyFill="1" applyBorder="1" applyAlignment="1">
      <alignment/>
      <protection/>
    </xf>
    <xf numFmtId="0" fontId="0" fillId="0" borderId="0" xfId="72" applyFont="1" applyFill="1" applyBorder="1" applyAlignment="1">
      <alignment wrapText="1"/>
      <protection/>
    </xf>
    <xf numFmtId="178" fontId="0" fillId="0" borderId="0" xfId="72" applyNumberFormat="1" applyFont="1" applyFill="1" applyBorder="1" applyAlignment="1">
      <alignment wrapText="1"/>
      <protection/>
    </xf>
    <xf numFmtId="178" fontId="9" fillId="0" borderId="0" xfId="72" applyNumberFormat="1" applyFont="1" applyFill="1" applyAlignment="1">
      <alignment wrapText="1"/>
      <protection/>
    </xf>
    <xf numFmtId="178" fontId="68" fillId="0" borderId="0" xfId="96" applyNumberFormat="1" applyFont="1" applyFill="1" applyBorder="1" applyAlignment="1" applyProtection="1">
      <alignment horizontal="center" vertical="center" wrapText="1"/>
      <protection/>
    </xf>
    <xf numFmtId="0" fontId="73" fillId="0" borderId="0" xfId="115" applyFont="1" applyFill="1" applyBorder="1" applyAlignment="1" applyProtection="1">
      <alignment/>
      <protection/>
    </xf>
    <xf numFmtId="181" fontId="68" fillId="0" borderId="0" xfId="70" applyNumberFormat="1"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178" fontId="0" fillId="0" borderId="0" xfId="0" applyNumberFormat="1" applyFont="1" applyFill="1" applyAlignment="1" applyProtection="1">
      <alignment vertical="center" wrapText="1"/>
      <protection/>
    </xf>
    <xf numFmtId="178" fontId="9" fillId="0" borderId="0" xfId="0" applyNumberFormat="1" applyFont="1" applyFill="1" applyBorder="1" applyAlignment="1" applyProtection="1">
      <alignment vertical="center" wrapText="1"/>
      <protection/>
    </xf>
    <xf numFmtId="178" fontId="66" fillId="0" borderId="9" xfId="72" applyNumberFormat="1" applyFont="1" applyFill="1" applyBorder="1" applyAlignment="1">
      <alignment horizontal="left" vertical="center" wrapText="1"/>
      <protection/>
    </xf>
    <xf numFmtId="178" fontId="66" fillId="0" borderId="9" xfId="72" applyNumberFormat="1" applyFont="1" applyFill="1" applyBorder="1" applyAlignment="1">
      <alignment horizontal="center" vertical="center" wrapText="1"/>
      <protection/>
    </xf>
    <xf numFmtId="178" fontId="74" fillId="0" borderId="9" xfId="96" applyNumberFormat="1" applyFont="1" applyFill="1" applyBorder="1" applyAlignment="1">
      <alignment horizontal="center" vertical="center" wrapText="1"/>
    </xf>
    <xf numFmtId="179" fontId="24" fillId="0" borderId="9" xfId="72" applyNumberFormat="1" applyFont="1" applyFill="1" applyBorder="1" applyAlignment="1">
      <alignment horizontal="right" vertical="center" wrapText="1"/>
      <protection/>
    </xf>
    <xf numFmtId="178" fontId="74" fillId="0" borderId="9" xfId="96" applyNumberFormat="1" applyFont="1" applyFill="1" applyBorder="1" applyAlignment="1">
      <alignment horizontal="left" vertical="center" wrapText="1"/>
    </xf>
    <xf numFmtId="178" fontId="77" fillId="0" borderId="9" xfId="96" applyNumberFormat="1" applyFont="1" applyFill="1" applyBorder="1" applyAlignment="1">
      <alignment horizontal="left" vertical="center" wrapText="1"/>
    </xf>
    <xf numFmtId="178" fontId="77" fillId="0" borderId="9" xfId="0" applyNumberFormat="1" applyFont="1" applyFill="1" applyBorder="1" applyAlignment="1" applyProtection="1">
      <alignment horizontal="left" vertical="center" wrapText="1"/>
      <protection/>
    </xf>
    <xf numFmtId="178" fontId="77" fillId="0" borderId="9" xfId="0" applyNumberFormat="1" applyFont="1" applyFill="1" applyBorder="1" applyAlignment="1" applyProtection="1">
      <alignment horizontal="center" vertical="center" wrapText="1"/>
      <protection/>
    </xf>
    <xf numFmtId="179" fontId="24" fillId="0" borderId="9" xfId="0" applyNumberFormat="1" applyFont="1" applyFill="1" applyBorder="1" applyAlignment="1" applyProtection="1">
      <alignment horizontal="right" vertical="center"/>
      <protection/>
    </xf>
    <xf numFmtId="0" fontId="12" fillId="0" borderId="9" xfId="0" applyNumberFormat="1" applyFont="1" applyFill="1" applyBorder="1" applyAlignment="1">
      <alignment horizontal="left" vertical="center" wrapText="1"/>
    </xf>
    <xf numFmtId="0" fontId="12"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178" fontId="74" fillId="0" borderId="9" xfId="0" applyNumberFormat="1" applyFont="1" applyFill="1" applyBorder="1" applyAlignment="1" applyProtection="1">
      <alignment horizontal="left" vertical="center" wrapText="1"/>
      <protection/>
    </xf>
    <xf numFmtId="178" fontId="74" fillId="0" borderId="9" xfId="0" applyNumberFormat="1" applyFont="1" applyFill="1" applyBorder="1" applyAlignment="1" applyProtection="1">
      <alignment horizontal="center" vertical="center" wrapText="1"/>
      <protection/>
    </xf>
    <xf numFmtId="179" fontId="24" fillId="0" borderId="9" xfId="0" applyNumberFormat="1" applyFont="1" applyFill="1" applyBorder="1" applyAlignment="1" applyProtection="1">
      <alignment horizontal="right" vertical="center" wrapText="1"/>
      <protection/>
    </xf>
    <xf numFmtId="179" fontId="78" fillId="0" borderId="9" xfId="0" applyNumberFormat="1" applyFont="1" applyFill="1" applyBorder="1" applyAlignment="1" applyProtection="1">
      <alignment horizontal="right" vertical="center" wrapText="1"/>
      <protection/>
    </xf>
    <xf numFmtId="179" fontId="78" fillId="0" borderId="9" xfId="72" applyNumberFormat="1" applyFont="1" applyFill="1" applyBorder="1" applyAlignment="1">
      <alignment horizontal="right" vertical="center" wrapText="1"/>
      <protection/>
    </xf>
    <xf numFmtId="0" fontId="74" fillId="0" borderId="9" xfId="0" applyFont="1" applyFill="1" applyBorder="1" applyAlignment="1" applyProtection="1">
      <alignment horizontal="left" vertical="center" wrapText="1"/>
      <protection/>
    </xf>
    <xf numFmtId="179" fontId="78" fillId="0" borderId="9" xfId="0" applyNumberFormat="1" applyFont="1" applyFill="1" applyBorder="1" applyAlignment="1" applyProtection="1">
      <alignment horizontal="right" vertical="center"/>
      <protection/>
    </xf>
    <xf numFmtId="178" fontId="74" fillId="0" borderId="9" xfId="72" applyNumberFormat="1" applyFont="1" applyFill="1" applyBorder="1" applyAlignment="1">
      <alignment horizontal="center" vertical="center"/>
      <protection/>
    </xf>
    <xf numFmtId="178" fontId="79" fillId="0" borderId="9" xfId="96" applyNumberFormat="1" applyFont="1" applyFill="1" applyBorder="1" applyAlignment="1">
      <alignment horizontal="left" vertical="center" wrapText="1"/>
    </xf>
    <xf numFmtId="178" fontId="79" fillId="0" borderId="9" xfId="96" applyNumberFormat="1" applyFont="1" applyFill="1" applyBorder="1" applyAlignment="1">
      <alignment horizontal="center" vertical="center" wrapText="1"/>
    </xf>
    <xf numFmtId="179" fontId="78" fillId="0" borderId="9" xfId="86" applyNumberFormat="1" applyFont="1" applyFill="1" applyBorder="1" applyAlignment="1" applyProtection="1">
      <alignment horizontal="right" vertical="center" wrapText="1"/>
      <protection/>
    </xf>
    <xf numFmtId="0" fontId="74" fillId="0" borderId="9" xfId="96" applyNumberFormat="1" applyFont="1" applyFill="1" applyBorder="1" applyAlignment="1">
      <alignment horizontal="center" vertical="center" wrapText="1"/>
    </xf>
    <xf numFmtId="0" fontId="66" fillId="0" borderId="9" xfId="96" applyNumberFormat="1" applyFont="1" applyFill="1" applyBorder="1" applyAlignment="1" applyProtection="1">
      <alignment horizontal="left" vertical="center" wrapText="1"/>
      <protection/>
    </xf>
    <xf numFmtId="0" fontId="66" fillId="0" borderId="9" xfId="96" applyNumberFormat="1" applyFont="1" applyFill="1" applyBorder="1" applyAlignment="1" applyProtection="1">
      <alignment horizontal="center" vertical="center" wrapText="1"/>
      <protection/>
    </xf>
    <xf numFmtId="49" fontId="74" fillId="0" borderId="9" xfId="0" applyNumberFormat="1" applyFont="1" applyFill="1" applyBorder="1" applyAlignment="1" applyProtection="1">
      <alignment horizontal="left" vertical="center" wrapText="1"/>
      <protection/>
    </xf>
    <xf numFmtId="49" fontId="74" fillId="0" borderId="9" xfId="0" applyNumberFormat="1" applyFont="1" applyFill="1" applyBorder="1" applyAlignment="1" applyProtection="1">
      <alignment horizontal="center" vertical="center" wrapText="1"/>
      <protection/>
    </xf>
    <xf numFmtId="178" fontId="74" fillId="0" borderId="9" xfId="72" applyNumberFormat="1" applyFont="1" applyFill="1" applyBorder="1" applyAlignment="1">
      <alignment vertical="center" wrapText="1"/>
      <protection/>
    </xf>
    <xf numFmtId="179" fontId="70" fillId="0" borderId="9" xfId="96" applyNumberFormat="1" applyFont="1" applyFill="1" applyBorder="1" applyAlignment="1" applyProtection="1">
      <alignment horizontal="center" vertical="center" wrapText="1"/>
      <protection/>
    </xf>
    <xf numFmtId="180" fontId="70" fillId="0" borderId="9" xfId="96" applyNumberFormat="1" applyFont="1" applyFill="1" applyBorder="1" applyAlignment="1" applyProtection="1">
      <alignment horizontal="left" vertical="center" wrapText="1"/>
      <protection/>
    </xf>
    <xf numFmtId="178" fontId="70" fillId="0" borderId="9" xfId="117" applyNumberFormat="1" applyFont="1" applyFill="1" applyBorder="1" applyAlignment="1">
      <alignment horizontal="left" vertical="center" wrapText="1"/>
      <protection/>
    </xf>
    <xf numFmtId="179" fontId="70" fillId="0" borderId="11" xfId="72" applyNumberFormat="1" applyFont="1" applyFill="1" applyBorder="1" applyAlignment="1">
      <alignment horizontal="left" vertical="center"/>
      <protection/>
    </xf>
    <xf numFmtId="178" fontId="70" fillId="0" borderId="9" xfId="0" applyNumberFormat="1" applyFont="1" applyFill="1" applyBorder="1" applyAlignment="1" applyProtection="1">
      <alignment horizontal="left" vertical="center" wrapText="1"/>
      <protection/>
    </xf>
    <xf numFmtId="0" fontId="70" fillId="0" borderId="11" xfId="0" applyFont="1" applyFill="1" applyBorder="1" applyAlignment="1" applyProtection="1">
      <alignment horizontal="left" vertical="center" wrapText="1"/>
      <protection/>
    </xf>
    <xf numFmtId="178" fontId="80" fillId="0" borderId="9" xfId="0" applyNumberFormat="1" applyFont="1" applyFill="1" applyBorder="1" applyAlignment="1" applyProtection="1">
      <alignment horizontal="left" vertical="center" wrapText="1"/>
      <protection/>
    </xf>
    <xf numFmtId="178" fontId="5" fillId="0" borderId="9" xfId="0" applyNumberFormat="1" applyFont="1" applyFill="1" applyBorder="1" applyAlignment="1" applyProtection="1">
      <alignment horizontal="center" vertical="center" wrapText="1"/>
      <protection/>
    </xf>
    <xf numFmtId="178" fontId="5" fillId="0" borderId="9" xfId="0" applyNumberFormat="1" applyFont="1" applyFill="1" applyBorder="1" applyAlignment="1" applyProtection="1">
      <alignment horizontal="left" vertical="center" wrapText="1"/>
      <protection/>
    </xf>
    <xf numFmtId="178" fontId="5" fillId="0" borderId="11" xfId="0" applyNumberFormat="1"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179" fontId="70" fillId="0" borderId="9" xfId="72" applyNumberFormat="1" applyFont="1" applyFill="1" applyBorder="1" applyAlignment="1">
      <alignment horizontal="center"/>
      <protection/>
    </xf>
    <xf numFmtId="178" fontId="70" fillId="0" borderId="9" xfId="72" applyNumberFormat="1" applyFont="1" applyFill="1" applyBorder="1" applyAlignment="1">
      <alignment horizontal="left" wrapText="1"/>
      <protection/>
    </xf>
    <xf numFmtId="178" fontId="70" fillId="0" borderId="11" xfId="72" applyNumberFormat="1" applyFont="1" applyFill="1" applyBorder="1" applyAlignment="1">
      <alignment horizontal="left"/>
      <protection/>
    </xf>
    <xf numFmtId="0" fontId="5" fillId="0" borderId="11" xfId="0" applyFont="1" applyFill="1" applyBorder="1" applyAlignment="1">
      <alignment horizontal="left" vertical="center" wrapText="1"/>
    </xf>
    <xf numFmtId="178" fontId="80" fillId="0" borderId="9" xfId="106" applyNumberFormat="1" applyFont="1" applyFill="1" applyBorder="1" applyAlignment="1">
      <alignment horizontal="left" vertical="center" wrapText="1"/>
      <protection/>
    </xf>
    <xf numFmtId="0" fontId="5" fillId="0" borderId="9" xfId="72" applyFont="1" applyFill="1" applyBorder="1" applyAlignment="1">
      <alignment horizontal="center" vertical="center" wrapText="1"/>
      <protection/>
    </xf>
    <xf numFmtId="178" fontId="5" fillId="0" borderId="9" xfId="72" applyNumberFormat="1" applyFont="1" applyFill="1" applyBorder="1" applyAlignment="1">
      <alignment horizontal="left" vertical="center" wrapText="1"/>
      <protection/>
    </xf>
    <xf numFmtId="49" fontId="80" fillId="0" borderId="9" xfId="0" applyNumberFormat="1" applyFont="1" applyFill="1" applyBorder="1" applyAlignment="1">
      <alignment horizontal="left" vertical="center" wrapText="1"/>
    </xf>
    <xf numFmtId="0" fontId="80" fillId="0" borderId="9" xfId="0" applyFont="1" applyFill="1" applyBorder="1" applyAlignment="1">
      <alignment horizontal="left" vertical="center" wrapText="1"/>
    </xf>
    <xf numFmtId="0" fontId="5" fillId="0" borderId="9" xfId="72" applyFont="1" applyFill="1" applyBorder="1" applyAlignment="1">
      <alignment horizontal="left" vertical="center" wrapText="1"/>
      <protection/>
    </xf>
    <xf numFmtId="0" fontId="5" fillId="0" borderId="11" xfId="72" applyFont="1" applyFill="1" applyBorder="1" applyAlignment="1">
      <alignment horizontal="left" vertical="center" wrapText="1"/>
      <protection/>
    </xf>
    <xf numFmtId="49" fontId="80" fillId="0" borderId="9" xfId="115" applyNumberFormat="1" applyFont="1" applyFill="1" applyBorder="1" applyAlignment="1">
      <alignment horizontal="left" vertical="center" wrapText="1"/>
    </xf>
    <xf numFmtId="178" fontId="80" fillId="0" borderId="9" xfId="72" applyNumberFormat="1" applyFont="1" applyFill="1" applyBorder="1" applyAlignment="1">
      <alignment horizontal="left" vertical="center" wrapText="1"/>
      <protection/>
    </xf>
    <xf numFmtId="0" fontId="5" fillId="0" borderId="9" xfId="106" applyFont="1" applyFill="1" applyBorder="1" applyAlignment="1">
      <alignment horizontal="center" vertical="center" wrapText="1"/>
      <protection/>
    </xf>
    <xf numFmtId="180" fontId="5" fillId="0" borderId="9" xfId="106" applyNumberFormat="1" applyFont="1" applyFill="1" applyBorder="1" applyAlignment="1">
      <alignment horizontal="left" vertical="center" wrapText="1"/>
      <protection/>
    </xf>
    <xf numFmtId="178" fontId="5" fillId="0" borderId="11" xfId="0" applyNumberFormat="1" applyFont="1" applyFill="1" applyBorder="1" applyAlignment="1">
      <alignment horizontal="left" vertical="center" wrapText="1"/>
    </xf>
    <xf numFmtId="178" fontId="80" fillId="0" borderId="9" xfId="72" applyNumberFormat="1" applyFont="1" applyFill="1" applyBorder="1" applyAlignment="1">
      <alignment horizontal="left" vertical="center" wrapText="1" shrinkToFit="1"/>
      <protection/>
    </xf>
    <xf numFmtId="178" fontId="5" fillId="0" borderId="11" xfId="72" applyNumberFormat="1" applyFont="1" applyFill="1" applyBorder="1" applyAlignment="1">
      <alignment horizontal="left" vertical="center" wrapText="1"/>
      <protection/>
    </xf>
    <xf numFmtId="49" fontId="5" fillId="0" borderId="11" xfId="0" applyNumberFormat="1" applyFont="1" applyFill="1" applyBorder="1" applyAlignment="1">
      <alignment horizontal="left" vertical="center" wrapText="1"/>
    </xf>
    <xf numFmtId="179" fontId="5" fillId="0" borderId="9" xfId="0" applyNumberFormat="1" applyFont="1" applyFill="1" applyBorder="1" applyAlignment="1">
      <alignment horizontal="left" vertical="center" wrapText="1"/>
    </xf>
    <xf numFmtId="178" fontId="80" fillId="0" borderId="9" xfId="117" applyNumberFormat="1" applyFont="1" applyFill="1" applyBorder="1" applyAlignment="1">
      <alignment horizontal="left" vertical="center" wrapText="1"/>
      <protection/>
    </xf>
    <xf numFmtId="0" fontId="80" fillId="0" borderId="9" xfId="96" applyNumberFormat="1" applyFont="1" applyFill="1" applyBorder="1" applyAlignment="1" applyProtection="1">
      <alignment horizontal="left" vertical="center" wrapText="1"/>
      <protection/>
    </xf>
    <xf numFmtId="49" fontId="80" fillId="0" borderId="9" xfId="96" applyNumberFormat="1" applyFont="1" applyFill="1" applyBorder="1" applyAlignment="1" applyProtection="1">
      <alignment horizontal="left" vertical="center" wrapText="1"/>
      <protection/>
    </xf>
    <xf numFmtId="178" fontId="80" fillId="0" borderId="9" xfId="96" applyNumberFormat="1" applyFont="1" applyFill="1" applyBorder="1" applyAlignment="1" applyProtection="1">
      <alignment horizontal="left" vertical="center" wrapText="1"/>
      <protection/>
    </xf>
    <xf numFmtId="0" fontId="70" fillId="0" borderId="9" xfId="72" applyNumberFormat="1" applyFont="1" applyFill="1" applyBorder="1" applyAlignment="1">
      <alignment horizontal="left" vertical="center" wrapText="1"/>
      <protection/>
    </xf>
    <xf numFmtId="178" fontId="70" fillId="0" borderId="11" xfId="72" applyNumberFormat="1" applyFont="1" applyFill="1" applyBorder="1" applyAlignment="1">
      <alignment horizontal="left" vertical="center" wrapText="1"/>
      <protection/>
    </xf>
    <xf numFmtId="179" fontId="70" fillId="0" borderId="9" xfId="0" applyNumberFormat="1" applyFont="1" applyFill="1" applyBorder="1" applyAlignment="1" applyProtection="1">
      <alignment horizontal="center" vertical="center" wrapText="1"/>
      <protection/>
    </xf>
    <xf numFmtId="178" fontId="70" fillId="0" borderId="11" xfId="0" applyNumberFormat="1" applyFont="1" applyFill="1" applyBorder="1" applyAlignment="1" applyProtection="1">
      <alignment horizontal="left" vertical="center"/>
      <protection/>
    </xf>
    <xf numFmtId="0" fontId="73" fillId="0" borderId="0" xfId="75" applyFont="1" applyFill="1" applyBorder="1" applyAlignment="1">
      <alignment horizontal="center" vertical="center"/>
      <protection/>
    </xf>
    <xf numFmtId="0" fontId="0" fillId="0" borderId="0" xfId="80" applyFont="1" applyFill="1" applyAlignment="1">
      <alignment horizontal="center" vertical="center" wrapText="1"/>
      <protection/>
    </xf>
    <xf numFmtId="178" fontId="76" fillId="0" borderId="0" xfId="115" applyNumberFormat="1" applyFont="1" applyFill="1" applyBorder="1" applyAlignment="1" applyProtection="1">
      <alignment vertical="center"/>
      <protection/>
    </xf>
    <xf numFmtId="178" fontId="76" fillId="0" borderId="0" xfId="115" applyNumberFormat="1" applyFont="1" applyFill="1" applyBorder="1" applyAlignment="1" applyProtection="1">
      <alignment/>
      <protection/>
    </xf>
    <xf numFmtId="178" fontId="68" fillId="0" borderId="0" xfId="96" applyNumberFormat="1" applyFont="1" applyFill="1" applyBorder="1" applyAlignment="1" applyProtection="1">
      <alignment vertical="center"/>
      <protection/>
    </xf>
    <xf numFmtId="178" fontId="68" fillId="0" borderId="0" xfId="115" applyNumberFormat="1" applyFont="1" applyFill="1" applyBorder="1" applyAlignment="1" applyProtection="1">
      <alignment vertical="center" wrapText="1"/>
      <protection/>
    </xf>
    <xf numFmtId="178" fontId="70" fillId="0" borderId="0" xfId="0" applyNumberFormat="1" applyFont="1" applyFill="1" applyBorder="1" applyAlignment="1" applyProtection="1">
      <alignment horizontal="left" vertical="center" wrapText="1"/>
      <protection/>
    </xf>
    <xf numFmtId="178" fontId="70" fillId="0" borderId="12" xfId="0" applyNumberFormat="1" applyFont="1" applyFill="1" applyBorder="1" applyAlignment="1" applyProtection="1">
      <alignment horizontal="left" vertical="center" wrapText="1"/>
      <protection/>
    </xf>
    <xf numFmtId="178" fontId="68" fillId="0" borderId="0" xfId="96" applyNumberFormat="1" applyFont="1" applyFill="1" applyBorder="1" applyAlignment="1" applyProtection="1">
      <alignment/>
      <protection/>
    </xf>
    <xf numFmtId="178" fontId="68" fillId="0" borderId="0" xfId="70" applyNumberFormat="1" applyFont="1" applyFill="1" applyBorder="1" applyAlignment="1">
      <alignment/>
      <protection/>
    </xf>
    <xf numFmtId="178" fontId="0" fillId="0" borderId="12" xfId="72" applyNumberFormat="1" applyFont="1" applyFill="1" applyBorder="1" applyAlignment="1">
      <alignment wrapText="1"/>
      <protection/>
    </xf>
    <xf numFmtId="178" fontId="0" fillId="0" borderId="9" xfId="72" applyNumberFormat="1" applyFont="1" applyFill="1" applyBorder="1" applyAlignment="1">
      <alignment wrapText="1"/>
      <protection/>
    </xf>
    <xf numFmtId="178" fontId="0" fillId="0" borderId="9" xfId="0" applyNumberFormat="1" applyFont="1" applyFill="1" applyBorder="1" applyAlignment="1" applyProtection="1">
      <alignment vertical="center" wrapText="1"/>
      <protection/>
    </xf>
    <xf numFmtId="0" fontId="0" fillId="0" borderId="9" xfId="0" applyFont="1" applyFill="1" applyBorder="1" applyAlignment="1" applyProtection="1">
      <alignment wrapText="1"/>
      <protection/>
    </xf>
    <xf numFmtId="0" fontId="0" fillId="0" borderId="9" xfId="0" applyFont="1" applyFill="1" applyBorder="1" applyAlignment="1" applyProtection="1">
      <alignment wrapText="1"/>
      <protection/>
    </xf>
    <xf numFmtId="178" fontId="1" fillId="0" borderId="9" xfId="0" applyNumberFormat="1" applyFont="1" applyFill="1" applyBorder="1" applyAlignment="1" applyProtection="1">
      <alignment vertical="center"/>
      <protection/>
    </xf>
    <xf numFmtId="0" fontId="74" fillId="0" borderId="9" xfId="80" applyNumberFormat="1" applyFont="1" applyFill="1" applyBorder="1" applyAlignment="1">
      <alignment horizontal="center" vertical="center" wrapText="1"/>
      <protection/>
    </xf>
    <xf numFmtId="0" fontId="74" fillId="0" borderId="9" xfId="115" applyNumberFormat="1" applyFont="1" applyFill="1" applyBorder="1" applyAlignment="1" applyProtection="1">
      <alignment horizontal="center" vertical="center" wrapText="1"/>
      <protection/>
    </xf>
    <xf numFmtId="0" fontId="66" fillId="0" borderId="9" xfId="0" applyNumberFormat="1" applyFont="1" applyFill="1" applyBorder="1" applyAlignment="1" applyProtection="1">
      <alignment horizontal="left" vertical="center" wrapText="1"/>
      <protection/>
    </xf>
    <xf numFmtId="0" fontId="66" fillId="0" borderId="9" xfId="0" applyNumberFormat="1" applyFont="1" applyFill="1" applyBorder="1" applyAlignment="1" applyProtection="1">
      <alignment horizontal="center" vertical="center" wrapText="1"/>
      <protection/>
    </xf>
    <xf numFmtId="0" fontId="74" fillId="0" borderId="9" xfId="72" applyNumberFormat="1" applyFont="1" applyFill="1" applyBorder="1" applyAlignment="1" applyProtection="1">
      <alignment horizontal="left" vertical="center" wrapText="1"/>
      <protection/>
    </xf>
    <xf numFmtId="179" fontId="1" fillId="0" borderId="9" xfId="96" applyNumberFormat="1" applyFont="1" applyFill="1" applyBorder="1" applyAlignment="1" applyProtection="1">
      <alignment horizontal="right" vertical="center" wrapText="1"/>
      <protection/>
    </xf>
    <xf numFmtId="0" fontId="61" fillId="0" borderId="9" xfId="0" applyNumberFormat="1" applyFont="1" applyFill="1" applyBorder="1" applyAlignment="1">
      <alignment horizontal="left" vertical="center" wrapText="1"/>
    </xf>
    <xf numFmtId="179" fontId="25" fillId="0" borderId="9" xfId="0" applyNumberFormat="1" applyFont="1" applyFill="1" applyBorder="1" applyAlignment="1" applyProtection="1">
      <alignment horizontal="right" vertical="center"/>
      <protection/>
    </xf>
    <xf numFmtId="0" fontId="66" fillId="0" borderId="9" xfId="72" applyNumberFormat="1" applyFont="1" applyFill="1" applyBorder="1" applyAlignment="1">
      <alignment horizontal="left" vertical="center" wrapText="1"/>
      <protection/>
    </xf>
    <xf numFmtId="0" fontId="66" fillId="0" borderId="9" xfId="72" applyNumberFormat="1" applyFont="1" applyFill="1" applyBorder="1" applyAlignment="1">
      <alignment horizontal="center" vertical="center" wrapText="1"/>
      <protection/>
    </xf>
    <xf numFmtId="178" fontId="81" fillId="0" borderId="9" xfId="72" applyNumberFormat="1" applyFont="1" applyFill="1" applyBorder="1" applyAlignment="1" applyProtection="1">
      <alignment horizontal="left" vertical="center" wrapText="1"/>
      <protection/>
    </xf>
    <xf numFmtId="178" fontId="81" fillId="0" borderId="9" xfId="72" applyNumberFormat="1" applyFont="1" applyFill="1" applyBorder="1" applyAlignment="1" applyProtection="1">
      <alignment horizontal="center" vertical="center" wrapText="1"/>
      <protection/>
    </xf>
    <xf numFmtId="0" fontId="82" fillId="0" borderId="9" xfId="0" applyNumberFormat="1" applyFont="1" applyFill="1" applyBorder="1" applyAlignment="1" applyProtection="1">
      <alignment horizontal="left" vertical="center" wrapText="1"/>
      <protection/>
    </xf>
    <xf numFmtId="0" fontId="82" fillId="0" borderId="9" xfId="0" applyNumberFormat="1" applyFont="1" applyFill="1" applyBorder="1" applyAlignment="1" applyProtection="1">
      <alignment horizontal="center" vertical="center" wrapText="1"/>
      <protection/>
    </xf>
    <xf numFmtId="0" fontId="74" fillId="0" borderId="9" xfId="0" applyNumberFormat="1" applyFont="1" applyFill="1" applyBorder="1" applyAlignment="1" applyProtection="1">
      <alignment horizontal="left" vertical="center" wrapText="1"/>
      <protection locked="0"/>
    </xf>
    <xf numFmtId="0" fontId="70" fillId="0" borderId="11" xfId="80" applyFont="1" applyFill="1" applyBorder="1" applyAlignment="1">
      <alignment horizontal="left" vertical="center"/>
      <protection/>
    </xf>
    <xf numFmtId="0" fontId="70" fillId="0" borderId="9" xfId="80" applyFont="1" applyFill="1" applyBorder="1" applyAlignment="1">
      <alignment horizontal="left" vertical="center" wrapText="1"/>
      <protection/>
    </xf>
    <xf numFmtId="0" fontId="70" fillId="0" borderId="9" xfId="80" applyFont="1" applyFill="1" applyBorder="1" applyAlignment="1">
      <alignment horizontal="center" vertical="center"/>
      <protection/>
    </xf>
    <xf numFmtId="0" fontId="70" fillId="0" borderId="9" xfId="72" applyNumberFormat="1" applyFont="1" applyFill="1" applyBorder="1" applyAlignment="1" applyProtection="1">
      <alignment horizontal="center" vertical="center" wrapText="1"/>
      <protection/>
    </xf>
    <xf numFmtId="179" fontId="70" fillId="0" borderId="9" xfId="72" applyNumberFormat="1" applyFont="1" applyFill="1" applyBorder="1" applyAlignment="1">
      <alignment horizontal="left" vertical="center" wrapText="1"/>
      <protection/>
    </xf>
    <xf numFmtId="0" fontId="70" fillId="0" borderId="11" xfId="96" applyNumberFormat="1" applyFont="1" applyFill="1" applyBorder="1" applyAlignment="1" applyProtection="1">
      <alignment horizontal="left" vertical="center" wrapText="1"/>
      <protection/>
    </xf>
    <xf numFmtId="49" fontId="70" fillId="0" borderId="9" xfId="96" applyNumberFormat="1" applyFont="1" applyFill="1" applyBorder="1" applyAlignment="1" applyProtection="1">
      <alignment horizontal="center" vertical="center" wrapText="1"/>
      <protection/>
    </xf>
    <xf numFmtId="0" fontId="70" fillId="0" borderId="9" xfId="0" applyFont="1" applyFill="1" applyBorder="1" applyAlignment="1">
      <alignment horizontal="left" vertical="center" wrapText="1"/>
    </xf>
    <xf numFmtId="4" fontId="70" fillId="0" borderId="9" xfId="0" applyNumberFormat="1" applyFont="1" applyFill="1" applyBorder="1" applyAlignment="1" applyProtection="1">
      <alignment horizontal="left" vertical="center" wrapText="1"/>
      <protection/>
    </xf>
    <xf numFmtId="0" fontId="70" fillId="0" borderId="9" xfId="72" applyNumberFormat="1" applyFont="1" applyFill="1" applyBorder="1" applyAlignment="1">
      <alignment horizontal="center" vertical="center" wrapText="1"/>
      <protection/>
    </xf>
    <xf numFmtId="0" fontId="83" fillId="0" borderId="11" xfId="80" applyFont="1" applyFill="1" applyBorder="1" applyAlignment="1">
      <alignment horizontal="left" vertical="center"/>
      <protection/>
    </xf>
    <xf numFmtId="0" fontId="83" fillId="0" borderId="9" xfId="80" applyFont="1" applyFill="1" applyBorder="1" applyAlignment="1">
      <alignment horizontal="left" vertical="center" wrapText="1"/>
      <protection/>
    </xf>
    <xf numFmtId="178" fontId="80" fillId="0" borderId="11" xfId="72" applyNumberFormat="1" applyFont="1" applyFill="1" applyBorder="1" applyAlignment="1">
      <alignment horizontal="left" vertical="center" wrapText="1"/>
      <protection/>
    </xf>
    <xf numFmtId="0" fontId="70" fillId="0" borderId="9" xfId="0" applyNumberFormat="1" applyFont="1" applyFill="1" applyBorder="1" applyAlignment="1" applyProtection="1">
      <alignment horizontal="center" vertical="center"/>
      <protection/>
    </xf>
    <xf numFmtId="0" fontId="70" fillId="0" borderId="11" xfId="0" applyNumberFormat="1" applyFont="1" applyFill="1" applyBorder="1" applyAlignment="1" applyProtection="1">
      <alignment horizontal="left" vertical="center"/>
      <protection/>
    </xf>
    <xf numFmtId="179" fontId="70" fillId="0" borderId="9" xfId="117" applyNumberFormat="1" applyFont="1" applyFill="1" applyBorder="1" applyAlignment="1" applyProtection="1">
      <alignment horizontal="center" vertical="center"/>
      <protection/>
    </xf>
    <xf numFmtId="180" fontId="70" fillId="0" borderId="9" xfId="117" applyNumberFormat="1" applyFont="1" applyFill="1" applyBorder="1" applyAlignment="1" applyProtection="1">
      <alignment horizontal="left" vertical="center" wrapText="1"/>
      <protection/>
    </xf>
    <xf numFmtId="178" fontId="70" fillId="0" borderId="9" xfId="89" applyNumberFormat="1" applyFont="1" applyFill="1" applyBorder="1" applyAlignment="1" applyProtection="1">
      <alignment horizontal="left" vertical="center" wrapText="1"/>
      <protection/>
    </xf>
    <xf numFmtId="0" fontId="70" fillId="0" borderId="9" xfId="80" applyFont="1" applyFill="1" applyBorder="1" applyAlignment="1">
      <alignment horizontal="center" vertical="center" wrapText="1"/>
      <protection/>
    </xf>
    <xf numFmtId="178" fontId="70" fillId="0" borderId="9" xfId="70" applyNumberFormat="1" applyFont="1" applyFill="1" applyBorder="1" applyAlignment="1" applyProtection="1">
      <alignment horizontal="left" vertical="center" wrapText="1"/>
      <protection/>
    </xf>
    <xf numFmtId="49" fontId="80" fillId="0" borderId="9" xfId="115"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left" vertical="center" wrapText="1"/>
      <protection/>
    </xf>
    <xf numFmtId="0" fontId="70" fillId="0" borderId="11" xfId="80" applyFont="1" applyFill="1" applyBorder="1" applyAlignment="1">
      <alignment horizontal="left" vertical="center" wrapText="1"/>
      <protection/>
    </xf>
    <xf numFmtId="0" fontId="84" fillId="0" borderId="9" xfId="96" applyNumberFormat="1" applyFont="1" applyFill="1" applyBorder="1" applyAlignment="1" applyProtection="1">
      <alignment horizontal="left" vertical="center" wrapText="1"/>
      <protection/>
    </xf>
    <xf numFmtId="178" fontId="70" fillId="19" borderId="9" xfId="0" applyNumberFormat="1" applyFont="1" applyFill="1" applyBorder="1" applyAlignment="1" applyProtection="1">
      <alignment horizontal="left" vertical="center" wrapText="1"/>
      <protection/>
    </xf>
    <xf numFmtId="178" fontId="70" fillId="0" borderId="9" xfId="97" applyNumberFormat="1" applyFont="1" applyFill="1" applyBorder="1" applyAlignment="1" applyProtection="1">
      <alignment horizontal="left" vertical="center" wrapText="1"/>
      <protection/>
    </xf>
    <xf numFmtId="0" fontId="70" fillId="0" borderId="9" xfId="80" applyFont="1" applyFill="1" applyBorder="1" applyAlignment="1">
      <alignment horizontal="left" vertical="center"/>
      <protection/>
    </xf>
    <xf numFmtId="0" fontId="68" fillId="0" borderId="0" xfId="96" applyNumberFormat="1" applyFont="1" applyFill="1" applyBorder="1" applyAlignment="1" applyProtection="1">
      <alignment wrapText="1"/>
      <protection/>
    </xf>
    <xf numFmtId="178" fontId="68" fillId="0" borderId="0" xfId="96" applyNumberFormat="1" applyFont="1" applyFill="1" applyBorder="1" applyAlignment="1" applyProtection="1">
      <alignment vertical="center" wrapText="1"/>
      <protection/>
    </xf>
    <xf numFmtId="0" fontId="0" fillId="0" borderId="0" xfId="72" applyNumberFormat="1" applyFont="1" applyFill="1" applyAlignment="1">
      <alignment wrapText="1"/>
      <protection/>
    </xf>
    <xf numFmtId="178" fontId="5" fillId="0" borderId="0" xfId="72" applyNumberFormat="1" applyFont="1" applyFill="1" applyAlignment="1">
      <alignment wrapText="1"/>
      <protection/>
    </xf>
    <xf numFmtId="178" fontId="71" fillId="0" borderId="0" xfId="96" applyNumberFormat="1" applyFont="1" applyFill="1" applyBorder="1" applyAlignment="1" applyProtection="1">
      <alignment horizontal="justify" vertical="center" wrapText="1"/>
      <protection/>
    </xf>
    <xf numFmtId="178" fontId="0" fillId="0" borderId="0" xfId="80" applyNumberFormat="1" applyFont="1" applyFill="1" applyAlignment="1">
      <alignment horizontal="center" vertical="center" wrapText="1"/>
      <protection/>
    </xf>
    <xf numFmtId="178" fontId="76" fillId="0" borderId="0" xfId="70" applyNumberFormat="1" applyFont="1" applyFill="1" applyBorder="1" applyAlignment="1">
      <alignment horizontal="center" vertical="center"/>
      <protection/>
    </xf>
    <xf numFmtId="0" fontId="0" fillId="0" borderId="0" xfId="0" applyNumberFormat="1" applyFont="1" applyFill="1" applyBorder="1" applyAlignment="1" applyProtection="1">
      <alignment vertical="center" wrapText="1"/>
      <protection/>
    </xf>
    <xf numFmtId="178" fontId="5" fillId="0" borderId="0" xfId="0" applyNumberFormat="1" applyFont="1" applyFill="1" applyBorder="1" applyAlignment="1" applyProtection="1">
      <alignment vertical="center" wrapText="1"/>
      <protection/>
    </xf>
    <xf numFmtId="0" fontId="5" fillId="0" borderId="0" xfId="0" applyFont="1" applyFill="1" applyBorder="1" applyAlignment="1" applyProtection="1">
      <alignment wrapText="1"/>
      <protection/>
    </xf>
    <xf numFmtId="0" fontId="5" fillId="0" borderId="0" xfId="0" applyFont="1" applyFill="1" applyAlignment="1" applyProtection="1">
      <alignment wrapText="1"/>
      <protection/>
    </xf>
    <xf numFmtId="0" fontId="74" fillId="0" borderId="9" xfId="70" applyNumberFormat="1" applyFont="1" applyFill="1" applyBorder="1" applyAlignment="1" applyProtection="1">
      <alignment horizontal="center" vertical="center" wrapText="1"/>
      <protection/>
    </xf>
    <xf numFmtId="0" fontId="74" fillId="0" borderId="9" xfId="70" applyNumberFormat="1" applyFont="1" applyFill="1" applyBorder="1" applyAlignment="1" applyProtection="1">
      <alignment horizontal="left" vertical="center" wrapText="1"/>
      <protection/>
    </xf>
    <xf numFmtId="49" fontId="81" fillId="0" borderId="9" xfId="96" applyNumberFormat="1" applyFont="1" applyFill="1" applyBorder="1" applyAlignment="1" applyProtection="1">
      <alignment horizontal="center" vertical="center" wrapText="1"/>
      <protection/>
    </xf>
    <xf numFmtId="179" fontId="1" fillId="0" borderId="9" xfId="0" applyNumberFormat="1" applyFont="1" applyFill="1" applyBorder="1" applyAlignment="1" applyProtection="1">
      <alignment horizontal="right" vertical="center"/>
      <protection/>
    </xf>
    <xf numFmtId="0" fontId="5" fillId="0" borderId="9" xfId="72" applyNumberFormat="1" applyFont="1" applyFill="1" applyBorder="1" applyAlignment="1">
      <alignment horizontal="center" vertical="center" wrapText="1"/>
      <protection/>
    </xf>
    <xf numFmtId="0" fontId="80" fillId="0" borderId="9" xfId="0" applyNumberFormat="1" applyFont="1" applyFill="1" applyBorder="1" applyAlignment="1" applyProtection="1">
      <alignment horizontal="left" vertical="center" wrapText="1"/>
      <protection/>
    </xf>
    <xf numFmtId="0" fontId="70" fillId="0" borderId="9" xfId="72" applyFont="1" applyFill="1" applyBorder="1" applyAlignment="1">
      <alignment horizontal="left" vertical="center" wrapText="1"/>
      <protection/>
    </xf>
    <xf numFmtId="179" fontId="70" fillId="0" borderId="9" xfId="96" applyNumberFormat="1" applyFont="1" applyFill="1" applyBorder="1" applyAlignment="1" applyProtection="1">
      <alignment horizontal="left" vertical="center" wrapText="1"/>
      <protection/>
    </xf>
    <xf numFmtId="178" fontId="70" fillId="0" borderId="9" xfId="96" applyNumberFormat="1" applyFont="1" applyFill="1" applyBorder="1" applyAlignment="1" applyProtection="1">
      <alignment horizontal="left" vertical="center" wrapText="1"/>
      <protection/>
    </xf>
    <xf numFmtId="178" fontId="29" fillId="0" borderId="11" xfId="96" applyNumberFormat="1" applyFont="1" applyFill="1" applyBorder="1" applyAlignment="1" applyProtection="1">
      <alignment horizontal="left" vertical="center" wrapText="1"/>
      <protection/>
    </xf>
    <xf numFmtId="0" fontId="70" fillId="0" borderId="9" xfId="96" applyFont="1" applyFill="1" applyBorder="1" applyAlignment="1">
      <alignment horizontal="left" vertical="center" wrapText="1"/>
    </xf>
    <xf numFmtId="0" fontId="70" fillId="0" borderId="9" xfId="0" applyNumberFormat="1" applyFont="1" applyFill="1" applyBorder="1" applyAlignment="1" applyProtection="1">
      <alignment horizontal="left" vertical="center"/>
      <protection/>
    </xf>
    <xf numFmtId="0" fontId="0"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112" applyFont="1" applyFill="1" applyBorder="1" applyAlignment="1">
      <alignment horizontal="center"/>
      <protection/>
    </xf>
    <xf numFmtId="0" fontId="0" fillId="0" borderId="0" xfId="0" applyFont="1" applyFill="1" applyBorder="1" applyAlignment="1" applyProtection="1">
      <alignment horizontal="right" vertical="center"/>
      <protection/>
    </xf>
    <xf numFmtId="0" fontId="21" fillId="0" borderId="13"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9" xfId="0" applyFont="1" applyFill="1" applyBorder="1" applyAlignment="1" applyProtection="1">
      <alignment horizontal="center" vertical="center"/>
      <protection/>
    </xf>
    <xf numFmtId="0" fontId="21" fillId="0" borderId="15" xfId="0" applyFont="1" applyFill="1" applyBorder="1" applyAlignment="1" applyProtection="1">
      <alignment horizontal="center" vertical="center"/>
      <protection/>
    </xf>
    <xf numFmtId="0" fontId="0" fillId="0" borderId="9" xfId="0" applyFont="1" applyFill="1" applyBorder="1" applyAlignment="1" applyProtection="1">
      <alignment vertical="center"/>
      <protection/>
    </xf>
    <xf numFmtId="182" fontId="0" fillId="0" borderId="9" xfId="0" applyNumberFormat="1" applyFont="1" applyFill="1" applyBorder="1" applyAlignment="1" applyProtection="1">
      <alignment horizontal="right" vertical="center"/>
      <protection locked="0"/>
    </xf>
    <xf numFmtId="0" fontId="0" fillId="0" borderId="9" xfId="0" applyFont="1" applyFill="1" applyBorder="1" applyAlignment="1" applyProtection="1">
      <alignment vertical="center" wrapText="1"/>
      <protection/>
    </xf>
    <xf numFmtId="0" fontId="30" fillId="0" borderId="0" xfId="112" applyFont="1" applyFill="1" applyBorder="1" applyAlignment="1">
      <alignment horizontal="center"/>
      <protection/>
    </xf>
    <xf numFmtId="0" fontId="30" fillId="0" borderId="0" xfId="112" applyFont="1" applyFill="1" applyBorder="1" applyAlignment="1">
      <alignment vertical="center"/>
      <protection/>
    </xf>
    <xf numFmtId="0" fontId="30" fillId="0" borderId="0" xfId="112" applyFont="1" applyFill="1" applyBorder="1" applyAlignment="1">
      <alignment/>
      <protection/>
    </xf>
    <xf numFmtId="0" fontId="30" fillId="0" borderId="0" xfId="112" applyFont="1" applyFill="1" applyBorder="1" applyAlignment="1">
      <alignment/>
      <protection/>
    </xf>
    <xf numFmtId="0" fontId="2" fillId="0" borderId="0" xfId="112" applyFont="1" applyFill="1" applyAlignment="1">
      <alignment horizontal="center"/>
      <protection/>
    </xf>
    <xf numFmtId="22" fontId="0" fillId="0" borderId="0" xfId="112" applyNumberFormat="1" applyFont="1" applyFill="1" applyBorder="1" applyAlignment="1">
      <alignment vertical="center"/>
      <protection/>
    </xf>
    <xf numFmtId="22" fontId="0" fillId="0" borderId="0" xfId="112" applyNumberFormat="1" applyFont="1" applyFill="1" applyBorder="1" applyAlignment="1">
      <alignment horizontal="left" vertical="center" indent="1"/>
      <protection/>
    </xf>
    <xf numFmtId="22" fontId="0" fillId="0" borderId="0" xfId="112" applyNumberFormat="1" applyFont="1" applyFill="1" applyBorder="1" applyAlignment="1">
      <alignment horizontal="center" vertical="center"/>
      <protection/>
    </xf>
    <xf numFmtId="22" fontId="0" fillId="0" borderId="0" xfId="112" applyNumberFormat="1" applyFont="1" applyFill="1" applyAlignment="1">
      <alignment horizontal="right" vertical="center"/>
      <protection/>
    </xf>
    <xf numFmtId="0" fontId="21" fillId="19" borderId="9" xfId="112" applyFont="1" applyFill="1" applyBorder="1" applyAlignment="1">
      <alignment horizontal="center" vertical="center" wrapText="1"/>
      <protection/>
    </xf>
    <xf numFmtId="0" fontId="0" fillId="0" borderId="9" xfId="112" applyFont="1" applyFill="1" applyBorder="1" applyAlignment="1">
      <alignment vertical="center"/>
      <protection/>
    </xf>
    <xf numFmtId="182" fontId="0" fillId="0" borderId="9" xfId="0" applyNumberFormat="1" applyFont="1" applyBorder="1" applyAlignment="1" applyProtection="1">
      <alignment horizontal="right" vertical="center" shrinkToFit="1"/>
      <protection/>
    </xf>
    <xf numFmtId="183" fontId="0" fillId="0" borderId="9" xfId="0" applyNumberFormat="1" applyFont="1" applyBorder="1" applyAlignment="1" applyProtection="1">
      <alignment horizontal="right" vertical="center" shrinkToFit="1"/>
      <protection/>
    </xf>
    <xf numFmtId="0" fontId="0" fillId="0" borderId="9" xfId="112" applyFont="1" applyFill="1" applyBorder="1" applyAlignment="1">
      <alignment vertical="center" wrapText="1"/>
      <protection/>
    </xf>
    <xf numFmtId="0" fontId="0" fillId="0" borderId="9" xfId="112" applyFont="1" applyFill="1" applyBorder="1" applyAlignment="1">
      <alignment horizontal="center" vertical="center" wrapText="1"/>
      <protection/>
    </xf>
    <xf numFmtId="184" fontId="0" fillId="0" borderId="9" xfId="0" applyNumberFormat="1" applyFont="1" applyFill="1" applyBorder="1" applyAlignment="1" applyProtection="1">
      <alignment horizontal="right" vertical="center"/>
      <protection/>
    </xf>
    <xf numFmtId="184" fontId="0" fillId="0" borderId="16" xfId="0" applyNumberFormat="1" applyFont="1" applyFill="1" applyBorder="1" applyAlignment="1" applyProtection="1">
      <alignment horizontal="right" vertical="center"/>
      <protection/>
    </xf>
    <xf numFmtId="0" fontId="0" fillId="0" borderId="12" xfId="112" applyFont="1" applyFill="1" applyBorder="1" applyAlignment="1" applyProtection="1">
      <alignment vertical="center" wrapText="1"/>
      <protection locked="0"/>
    </xf>
    <xf numFmtId="179" fontId="0" fillId="0" borderId="9" xfId="112" applyNumberFormat="1" applyFont="1" applyFill="1" applyBorder="1" applyAlignment="1">
      <alignment horizontal="right" vertical="center" wrapText="1"/>
      <protection/>
    </xf>
    <xf numFmtId="0" fontId="0" fillId="0" borderId="12" xfId="112" applyFont="1" applyFill="1" applyBorder="1" applyAlignment="1">
      <alignment vertical="center"/>
      <protection/>
    </xf>
    <xf numFmtId="183" fontId="0" fillId="0" borderId="9" xfId="15" applyNumberFormat="1" applyFont="1" applyBorder="1" applyAlignment="1">
      <alignment horizontal="center" vertical="center"/>
    </xf>
    <xf numFmtId="0" fontId="30" fillId="0" borderId="9" xfId="112" applyFont="1" applyFill="1" applyBorder="1" applyAlignment="1">
      <alignment/>
      <protection/>
    </xf>
    <xf numFmtId="0" fontId="29" fillId="0" borderId="0" xfId="0" applyFont="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2" fillId="0" borderId="0" xfId="0" applyNumberFormat="1" applyFont="1" applyAlignment="1" applyProtection="1">
      <alignment horizontal="center" vertical="center"/>
      <protection/>
    </xf>
    <xf numFmtId="0" fontId="0" fillId="0" borderId="0" xfId="0" applyFont="1" applyAlignment="1" applyProtection="1">
      <alignment vertical="center"/>
      <protection/>
    </xf>
    <xf numFmtId="0" fontId="5" fillId="0" borderId="0" xfId="0" applyFont="1" applyAlignment="1" applyProtection="1">
      <alignment/>
      <protection/>
    </xf>
    <xf numFmtId="0" fontId="0" fillId="0" borderId="0" xfId="0" applyFont="1" applyAlignment="1" applyProtection="1">
      <alignment horizontal="right" vertical="center"/>
      <protection/>
    </xf>
    <xf numFmtId="0" fontId="21" fillId="0" borderId="9" xfId="0" applyFont="1" applyBorder="1" applyAlignment="1" applyProtection="1">
      <alignment horizontal="center" vertical="center"/>
      <protection/>
    </xf>
    <xf numFmtId="0" fontId="21" fillId="0" borderId="9" xfId="0" applyFont="1" applyBorder="1" applyAlignment="1" applyProtection="1">
      <alignment horizontal="center" vertical="center" wrapText="1"/>
      <protection/>
    </xf>
    <xf numFmtId="0" fontId="0" fillId="0" borderId="9" xfId="0" applyFont="1" applyBorder="1" applyAlignment="1" applyProtection="1">
      <alignment vertical="center"/>
      <protection/>
    </xf>
    <xf numFmtId="0" fontId="0" fillId="0" borderId="9" xfId="0" applyFont="1" applyBorder="1" applyAlignment="1" applyProtection="1">
      <alignment/>
      <protection/>
    </xf>
    <xf numFmtId="182" fontId="0" fillId="0" borderId="9" xfId="0" applyNumberFormat="1" applyFont="1" applyBorder="1" applyAlignment="1" applyProtection="1">
      <alignment horizontal="right" vertical="center"/>
      <protection locked="0"/>
    </xf>
    <xf numFmtId="178" fontId="0" fillId="0" borderId="9" xfId="0" applyNumberFormat="1" applyFont="1" applyBorder="1" applyAlignment="1" applyProtection="1">
      <alignment vertical="center"/>
      <protection/>
    </xf>
    <xf numFmtId="0" fontId="0" fillId="0" borderId="9" xfId="0" applyFont="1" applyBorder="1" applyAlignment="1" applyProtection="1">
      <alignment horizontal="center" vertical="center"/>
      <protection/>
    </xf>
    <xf numFmtId="0" fontId="0" fillId="0" borderId="0" xfId="0" applyFill="1" applyAlignment="1" applyProtection="1">
      <alignment vertical="center"/>
      <protection/>
    </xf>
    <xf numFmtId="0" fontId="2" fillId="0" borderId="0" xfId="0" applyFont="1" applyFill="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21" fillId="0" borderId="9"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wrapText="1"/>
      <protection/>
    </xf>
    <xf numFmtId="3" fontId="85" fillId="0" borderId="17" xfId="0" applyNumberFormat="1" applyFont="1" applyFill="1" applyBorder="1" applyAlignment="1" applyProtection="1">
      <alignment horizontal="right" vertical="center" wrapText="1"/>
      <protection/>
    </xf>
    <xf numFmtId="4" fontId="85" fillId="0" borderId="17" xfId="0" applyNumberFormat="1" applyFont="1" applyFill="1" applyBorder="1" applyAlignment="1" applyProtection="1">
      <alignment horizontal="center" vertical="center" wrapText="1"/>
      <protection/>
    </xf>
    <xf numFmtId="0" fontId="0" fillId="0" borderId="17" xfId="0" applyFont="1" applyFill="1" applyBorder="1" applyAlignment="1" applyProtection="1">
      <alignment horizontal="left" vertical="center"/>
      <protection/>
    </xf>
    <xf numFmtId="3" fontId="63" fillId="0" borderId="9" xfId="0" applyNumberFormat="1" applyFont="1" applyFill="1" applyBorder="1" applyAlignment="1" applyProtection="1">
      <alignment vertical="center"/>
      <protection/>
    </xf>
    <xf numFmtId="0" fontId="7" fillId="0" borderId="17" xfId="0" applyFont="1" applyFill="1" applyBorder="1" applyAlignment="1" applyProtection="1">
      <alignment vertical="center" wrapText="1"/>
      <protection/>
    </xf>
    <xf numFmtId="3" fontId="85" fillId="0" borderId="18" xfId="0" applyNumberFormat="1" applyFont="1" applyFill="1" applyBorder="1" applyAlignment="1" applyProtection="1">
      <alignment horizontal="right" vertical="center" wrapText="1"/>
      <protection/>
    </xf>
    <xf numFmtId="3" fontId="63" fillId="0" borderId="13" xfId="0" applyNumberFormat="1" applyFont="1" applyFill="1" applyBorder="1" applyAlignment="1" applyProtection="1">
      <alignment vertical="center"/>
      <protection/>
    </xf>
    <xf numFmtId="0" fontId="7" fillId="0" borderId="19" xfId="0" applyFont="1" applyFill="1" applyBorder="1" applyAlignment="1" applyProtection="1">
      <alignment vertical="center" wrapText="1"/>
      <protection/>
    </xf>
    <xf numFmtId="0" fontId="0" fillId="0" borderId="20" xfId="0" applyFont="1" applyFill="1" applyBorder="1" applyAlignment="1" applyProtection="1">
      <alignment horizontal="left" vertical="center"/>
      <protection/>
    </xf>
    <xf numFmtId="0" fontId="7" fillId="0" borderId="9" xfId="0" applyFont="1" applyFill="1" applyBorder="1" applyAlignment="1" applyProtection="1">
      <alignment vertical="center" wrapText="1"/>
      <protection/>
    </xf>
    <xf numFmtId="0" fontId="0" fillId="0" borderId="20" xfId="0" applyFont="1" applyFill="1" applyBorder="1" applyAlignment="1" applyProtection="1">
      <alignment horizontal="left" vertical="center" wrapText="1"/>
      <protection/>
    </xf>
    <xf numFmtId="0" fontId="0" fillId="0" borderId="9" xfId="0" applyFont="1" applyFill="1" applyBorder="1" applyAlignment="1" applyProtection="1">
      <alignment vertical="center"/>
      <protection/>
    </xf>
    <xf numFmtId="0" fontId="31" fillId="0" borderId="0" xfId="0" applyFont="1" applyAlignment="1" applyProtection="1">
      <alignment horizontal="center" vertical="center" wrapText="1"/>
      <protection/>
    </xf>
    <xf numFmtId="0" fontId="0" fillId="0" borderId="0" xfId="0" applyAlignment="1" applyProtection="1">
      <alignment vertical="center"/>
      <protection/>
    </xf>
    <xf numFmtId="182" fontId="0" fillId="0" borderId="0" xfId="0" applyNumberFormat="1" applyFont="1" applyAlignment="1" applyProtection="1">
      <alignment/>
      <protection/>
    </xf>
    <xf numFmtId="0" fontId="0" fillId="0" borderId="0" xfId="0" applyFont="1" applyAlignment="1" applyProtection="1">
      <alignment wrapText="1"/>
      <protection/>
    </xf>
    <xf numFmtId="0" fontId="2" fillId="0" borderId="0" xfId="0" applyFont="1" applyAlignment="1" applyProtection="1">
      <alignment horizontal="center" vertical="center"/>
      <protection/>
    </xf>
    <xf numFmtId="182" fontId="0" fillId="0" borderId="0" xfId="0" applyNumberFormat="1" applyFont="1" applyAlignment="1" applyProtection="1">
      <alignment vertical="center"/>
      <protection/>
    </xf>
    <xf numFmtId="0" fontId="21" fillId="0" borderId="9" xfId="0" applyFont="1" applyBorder="1" applyAlignment="1" applyProtection="1">
      <alignment horizontal="center" vertical="center" wrapText="1"/>
      <protection locked="0"/>
    </xf>
    <xf numFmtId="182" fontId="21" fillId="0" borderId="9" xfId="0" applyNumberFormat="1" applyFont="1" applyFill="1" applyBorder="1" applyAlignment="1" applyProtection="1">
      <alignment horizontal="center" vertical="center" wrapText="1"/>
      <protection/>
    </xf>
    <xf numFmtId="0" fontId="0" fillId="0" borderId="9" xfId="0" applyFont="1" applyBorder="1" applyAlignment="1" applyProtection="1">
      <alignment vertical="center"/>
      <protection locked="0"/>
    </xf>
    <xf numFmtId="182" fontId="0" fillId="0" borderId="9" xfId="0" applyNumberFormat="1" applyFont="1" applyBorder="1" applyAlignment="1" applyProtection="1">
      <alignment vertical="center" shrinkToFit="1"/>
      <protection locked="0"/>
    </xf>
    <xf numFmtId="182" fontId="0" fillId="0" borderId="9" xfId="0" applyNumberFormat="1" applyFont="1" applyBorder="1" applyAlignment="1" applyProtection="1">
      <alignment horizontal="right" vertical="center" shrinkToFit="1"/>
      <protection locked="0"/>
    </xf>
    <xf numFmtId="0" fontId="0" fillId="0" borderId="9" xfId="0" applyFont="1" applyBorder="1" applyAlignment="1" applyProtection="1">
      <alignment vertical="center" wrapText="1"/>
      <protection locked="0"/>
    </xf>
    <xf numFmtId="0" fontId="6" fillId="0" borderId="9" xfId="0" applyFont="1" applyBorder="1" applyAlignment="1" applyProtection="1">
      <alignment vertical="center"/>
      <protection locked="0"/>
    </xf>
    <xf numFmtId="182" fontId="6" fillId="0" borderId="9" xfId="0" applyNumberFormat="1" applyFont="1" applyBorder="1" applyAlignment="1" applyProtection="1">
      <alignment horizontal="right" vertical="center" shrinkToFit="1"/>
      <protection/>
    </xf>
    <xf numFmtId="183" fontId="6" fillId="0" borderId="9" xfId="0" applyNumberFormat="1" applyFont="1" applyBorder="1" applyAlignment="1" applyProtection="1">
      <alignment horizontal="right" vertical="center" shrinkToFit="1"/>
      <protection/>
    </xf>
    <xf numFmtId="182" fontId="0" fillId="0" borderId="0" xfId="0" applyNumberFormat="1" applyFont="1" applyAlignment="1" applyProtection="1">
      <alignment horizontal="right" vertical="center"/>
      <protection/>
    </xf>
    <xf numFmtId="0" fontId="0" fillId="0" borderId="0" xfId="0" applyFont="1" applyAlignment="1" applyProtection="1">
      <alignment horizontal="right"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vertical="center" wrapText="1"/>
      <protection/>
    </xf>
    <xf numFmtId="0" fontId="7" fillId="0" borderId="9" xfId="0" applyFont="1" applyBorder="1" applyAlignment="1" applyProtection="1">
      <alignment horizontal="justify" vertical="center" wrapText="1"/>
      <protection/>
    </xf>
    <xf numFmtId="0" fontId="5" fillId="0" borderId="9" xfId="0" applyFont="1" applyBorder="1" applyAlignment="1" applyProtection="1">
      <alignment vertical="center" wrapText="1"/>
      <protection/>
    </xf>
    <xf numFmtId="0" fontId="28" fillId="0" borderId="9" xfId="0" applyFont="1" applyBorder="1" applyAlignment="1" applyProtection="1">
      <alignment vertical="center" wrapText="1"/>
      <protection/>
    </xf>
    <xf numFmtId="0" fontId="5" fillId="0" borderId="9" xfId="0" applyFont="1" applyBorder="1" applyAlignment="1" applyProtection="1">
      <alignment horizontal="justify" vertical="center" wrapText="1"/>
      <protection/>
    </xf>
    <xf numFmtId="0" fontId="6" fillId="0" borderId="9" xfId="0" applyFont="1" applyBorder="1" applyAlignment="1" applyProtection="1">
      <alignment vertical="center" wrapText="1"/>
      <protection/>
    </xf>
    <xf numFmtId="0" fontId="0" fillId="0" borderId="9" xfId="0" applyNumberFormat="1" applyFont="1" applyFill="1" applyBorder="1" applyAlignment="1" applyProtection="1">
      <alignment vertical="center" wrapText="1"/>
      <protection locked="0"/>
    </xf>
    <xf numFmtId="0" fontId="1" fillId="0" borderId="0" xfId="0" applyFont="1" applyAlignment="1" applyProtection="1">
      <alignment vertical="center" wrapText="1"/>
      <protection/>
    </xf>
    <xf numFmtId="0" fontId="1" fillId="0" borderId="0" xfId="0" applyFont="1" applyAlignment="1" applyProtection="1">
      <alignment wrapText="1"/>
      <protection/>
    </xf>
    <xf numFmtId="0" fontId="31" fillId="0" borderId="0" xfId="0" applyFont="1" applyAlignment="1" applyProtection="1">
      <alignment horizontal="distributed" vertical="center" wrapText="1"/>
      <protection/>
    </xf>
    <xf numFmtId="0" fontId="0" fillId="0" borderId="21" xfId="0" applyFont="1" applyBorder="1" applyAlignment="1" applyProtection="1">
      <alignment vertical="center"/>
      <protection/>
    </xf>
    <xf numFmtId="0" fontId="0" fillId="0" borderId="21" xfId="0" applyFont="1" applyBorder="1" applyAlignment="1" applyProtection="1">
      <alignment horizontal="right" vertical="center"/>
      <protection/>
    </xf>
    <xf numFmtId="182" fontId="21" fillId="0" borderId="9" xfId="0" applyNumberFormat="1" applyFont="1" applyBorder="1" applyAlignment="1" applyProtection="1">
      <alignment horizontal="center" vertical="center" wrapText="1"/>
      <protection/>
    </xf>
    <xf numFmtId="0" fontId="21" fillId="0" borderId="22" xfId="0" applyFont="1" applyBorder="1" applyAlignment="1" applyProtection="1">
      <alignment horizontal="center" vertical="center" wrapText="1"/>
      <protection/>
    </xf>
    <xf numFmtId="182" fontId="0" fillId="0" borderId="9" xfId="0" applyNumberFormat="1" applyFont="1" applyFill="1" applyBorder="1" applyAlignment="1" applyProtection="1">
      <alignment horizontal="right" vertical="center"/>
      <protection/>
    </xf>
    <xf numFmtId="178" fontId="0" fillId="0" borderId="9" xfId="0" applyNumberFormat="1" applyFont="1" applyFill="1" applyBorder="1" applyAlignment="1" applyProtection="1">
      <alignment horizontal="right" vertical="center" shrinkToFit="1"/>
      <protection/>
    </xf>
    <xf numFmtId="0" fontId="0" fillId="0" borderId="9" xfId="0" applyFont="1" applyBorder="1" applyAlignment="1" applyProtection="1">
      <alignment horizontal="left" vertical="center"/>
      <protection locked="0"/>
    </xf>
    <xf numFmtId="182" fontId="6" fillId="0" borderId="9" xfId="0" applyNumberFormat="1" applyFont="1" applyFill="1" applyBorder="1" applyAlignment="1" applyProtection="1">
      <alignment horizontal="right" vertical="center"/>
      <protection/>
    </xf>
    <xf numFmtId="178" fontId="6" fillId="0" borderId="9" xfId="0" applyNumberFormat="1" applyFont="1" applyFill="1" applyBorder="1" applyAlignment="1" applyProtection="1">
      <alignment horizontal="right" vertical="center" shrinkToFit="1"/>
      <protection/>
    </xf>
    <xf numFmtId="0" fontId="0" fillId="0" borderId="9" xfId="0" applyFont="1" applyBorder="1" applyAlignment="1" applyProtection="1">
      <alignment horizontal="left" vertical="center" wrapText="1"/>
      <protection locked="0"/>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2"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horizontal="right" vertical="center"/>
      <protection/>
    </xf>
    <xf numFmtId="0" fontId="2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vertical="center"/>
      <protection/>
    </xf>
    <xf numFmtId="3" fontId="0"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center" vertical="center"/>
      <protection/>
    </xf>
    <xf numFmtId="0" fontId="3" fillId="0" borderId="0" xfId="0" applyNumberFormat="1" applyFont="1" applyAlignment="1" applyProtection="1">
      <alignment vertical="center"/>
      <protection/>
    </xf>
    <xf numFmtId="0" fontId="21" fillId="0" borderId="0" xfId="0" applyFont="1" applyAlignment="1" applyProtection="1">
      <alignment horizontal="center" vertical="center" wrapText="1"/>
      <protection/>
    </xf>
    <xf numFmtId="0" fontId="2" fillId="0" borderId="0" xfId="0" applyFont="1" applyAlignment="1" applyProtection="1">
      <alignment horizontal="center" wrapText="1"/>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horizontal="right" vertical="center"/>
      <protection/>
    </xf>
    <xf numFmtId="0" fontId="21" fillId="0" borderId="13" xfId="0" applyFont="1" applyBorder="1" applyAlignment="1" applyProtection="1">
      <alignment horizontal="center" vertical="center" wrapText="1"/>
      <protection/>
    </xf>
    <xf numFmtId="0" fontId="0"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right" vertical="center"/>
      <protection/>
    </xf>
    <xf numFmtId="182" fontId="0" fillId="0" borderId="9" xfId="0" applyNumberFormat="1" applyFont="1" applyFill="1" applyBorder="1" applyAlignment="1" applyProtection="1">
      <alignment vertical="center" shrinkToFit="1"/>
      <protection/>
    </xf>
    <xf numFmtId="0" fontId="0" fillId="0" borderId="9" xfId="0" applyFont="1" applyBorder="1" applyAlignment="1" applyProtection="1">
      <alignment vertical="center"/>
      <protection/>
    </xf>
    <xf numFmtId="0" fontId="0" fillId="0" borderId="9" xfId="0" applyFont="1" applyBorder="1" applyAlignment="1" applyProtection="1">
      <alignment/>
      <protection/>
    </xf>
    <xf numFmtId="0" fontId="0" fillId="0" borderId="0" xfId="0" applyAlignment="1">
      <alignment/>
    </xf>
    <xf numFmtId="185" fontId="0" fillId="0" borderId="9" xfId="0" applyNumberFormat="1" applyFont="1" applyFill="1" applyBorder="1" applyAlignment="1" applyProtection="1">
      <alignment horizontal="right" vertical="center"/>
      <protection/>
    </xf>
    <xf numFmtId="185" fontId="0" fillId="0" borderId="9" xfId="0" applyNumberFormat="1" applyFont="1" applyFill="1" applyBorder="1" applyAlignment="1" applyProtection="1">
      <alignment vertical="center"/>
      <protection/>
    </xf>
    <xf numFmtId="185" fontId="0" fillId="0" borderId="9" xfId="0" applyNumberFormat="1" applyFont="1" applyBorder="1" applyAlignment="1" applyProtection="1">
      <alignment horizontal="right" vertical="center"/>
      <protection/>
    </xf>
    <xf numFmtId="0" fontId="0" fillId="0" borderId="9" xfId="0" applyFont="1" applyBorder="1" applyAlignment="1" applyProtection="1">
      <alignment vertical="center"/>
      <protection/>
    </xf>
    <xf numFmtId="0" fontId="2" fillId="0" borderId="0" xfId="0" applyNumberFormat="1" applyFont="1" applyFill="1" applyAlignment="1" applyProtection="1">
      <alignment vertical="center"/>
      <protection locked="0"/>
    </xf>
    <xf numFmtId="0" fontId="0" fillId="0" borderId="0" xfId="0" applyFont="1" applyFill="1" applyAlignment="1" applyProtection="1">
      <alignment/>
      <protection locked="0"/>
    </xf>
    <xf numFmtId="0" fontId="5" fillId="0" borderId="0" xfId="0" applyFont="1" applyFill="1" applyAlignment="1" applyProtection="1">
      <alignment/>
      <protection locked="0"/>
    </xf>
    <xf numFmtId="0" fontId="31" fillId="0" borderId="0" xfId="0" applyFont="1" applyFill="1" applyAlignment="1" applyProtection="1">
      <alignment/>
      <protection locked="0"/>
    </xf>
    <xf numFmtId="0" fontId="12" fillId="0" borderId="0" xfId="0" applyFont="1" applyFill="1" applyAlignment="1" applyProtection="1">
      <alignment/>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vertical="center"/>
      <protection/>
    </xf>
    <xf numFmtId="0" fontId="1" fillId="0" borderId="0" xfId="0" applyFont="1" applyFill="1" applyAlignment="1" applyProtection="1">
      <alignment vertical="center" wrapText="1"/>
      <protection/>
    </xf>
    <xf numFmtId="0" fontId="5" fillId="0" borderId="0" xfId="0" applyFont="1" applyFill="1" applyAlignment="1" applyProtection="1">
      <alignment wrapText="1" shrinkToFit="1"/>
      <protection locked="0"/>
    </xf>
    <xf numFmtId="182" fontId="5" fillId="0" borderId="0" xfId="0" applyNumberFormat="1" applyFont="1" applyFill="1" applyAlignment="1" applyProtection="1">
      <alignment/>
      <protection locked="0"/>
    </xf>
    <xf numFmtId="178" fontId="5" fillId="0" borderId="0" xfId="0" applyNumberFormat="1" applyFont="1" applyFill="1" applyAlignment="1" applyProtection="1">
      <alignment/>
      <protection locked="0"/>
    </xf>
    <xf numFmtId="0" fontId="3" fillId="0" borderId="0" xfId="0" applyFont="1" applyFill="1" applyAlignment="1" applyProtection="1">
      <alignment wrapText="1"/>
      <protection locked="0"/>
    </xf>
    <xf numFmtId="0" fontId="0" fillId="0" borderId="0" xfId="0" applyFill="1" applyAlignment="1">
      <alignment/>
    </xf>
    <xf numFmtId="0" fontId="2"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shrinkToFit="1"/>
      <protection locked="0"/>
    </xf>
    <xf numFmtId="182" fontId="0" fillId="0" borderId="0" xfId="0" applyNumberFormat="1" applyFont="1" applyFill="1" applyAlignment="1" applyProtection="1">
      <alignment vertical="center"/>
      <protection locked="0"/>
    </xf>
    <xf numFmtId="178" fontId="0" fillId="0" borderId="0" xfId="0" applyNumberFormat="1" applyFont="1" applyFill="1" applyAlignment="1" applyProtection="1">
      <alignment vertical="center"/>
      <protection locked="0"/>
    </xf>
    <xf numFmtId="0" fontId="0" fillId="0" borderId="0" xfId="0" applyFont="1" applyFill="1" applyAlignment="1" applyProtection="1">
      <alignment horizontal="right" vertical="center" wrapText="1"/>
      <protection locked="0"/>
    </xf>
    <xf numFmtId="0" fontId="0" fillId="0" borderId="0" xfId="0" applyFont="1" applyFill="1" applyAlignment="1" applyProtection="1">
      <alignment wrapText="1" shrinkToFit="1"/>
      <protection locked="0"/>
    </xf>
    <xf numFmtId="0" fontId="21" fillId="0" borderId="9" xfId="0" applyFont="1" applyFill="1" applyBorder="1" applyAlignment="1" applyProtection="1">
      <alignment horizontal="center" vertical="center" wrapText="1" shrinkToFit="1"/>
      <protection locked="0"/>
    </xf>
    <xf numFmtId="182" fontId="21" fillId="0" borderId="9" xfId="0" applyNumberFormat="1" applyFont="1" applyFill="1" applyBorder="1" applyAlignment="1" applyProtection="1">
      <alignment horizontal="center" vertical="center" wrapText="1"/>
      <protection locked="0"/>
    </xf>
    <xf numFmtId="182" fontId="21" fillId="0" borderId="23" xfId="0" applyNumberFormat="1" applyFont="1" applyFill="1" applyBorder="1" applyAlignment="1" applyProtection="1">
      <alignment horizontal="center" vertical="center" wrapText="1"/>
      <protection locked="0"/>
    </xf>
    <xf numFmtId="178" fontId="21" fillId="0" borderId="9" xfId="0" applyNumberFormat="1" applyFont="1" applyFill="1" applyBorder="1" applyAlignment="1" applyProtection="1">
      <alignment horizontal="center" vertical="center" wrapText="1"/>
      <protection/>
    </xf>
    <xf numFmtId="182" fontId="21" fillId="0" borderId="24" xfId="0" applyNumberFormat="1" applyFont="1" applyFill="1" applyBorder="1" applyAlignment="1" applyProtection="1">
      <alignment horizontal="center" vertical="center" wrapText="1"/>
      <protection locked="0"/>
    </xf>
    <xf numFmtId="49" fontId="12" fillId="0" borderId="9" xfId="0" applyNumberFormat="1" applyFont="1" applyFill="1" applyBorder="1" applyAlignment="1" applyProtection="1">
      <alignment horizontal="center" vertical="center" wrapText="1"/>
      <protection/>
    </xf>
    <xf numFmtId="182" fontId="12" fillId="0" borderId="9" xfId="0" applyNumberFormat="1" applyFont="1" applyFill="1" applyBorder="1" applyAlignment="1" applyProtection="1">
      <alignment vertical="center" shrinkToFit="1"/>
      <protection/>
    </xf>
    <xf numFmtId="178" fontId="12" fillId="0" borderId="9" xfId="0" applyNumberFormat="1" applyFont="1" applyFill="1" applyBorder="1" applyAlignment="1" applyProtection="1">
      <alignment vertical="center" shrinkToFit="1"/>
      <protection/>
    </xf>
    <xf numFmtId="49" fontId="1" fillId="0" borderId="9" xfId="0" applyNumberFormat="1" applyFont="1" applyFill="1" applyBorder="1" applyAlignment="1" applyProtection="1">
      <alignment horizontal="left" vertical="center" wrapText="1" shrinkToFit="1"/>
      <protection/>
    </xf>
    <xf numFmtId="182" fontId="1" fillId="0" borderId="9" xfId="0" applyNumberFormat="1" applyFont="1" applyFill="1" applyBorder="1" applyAlignment="1" applyProtection="1">
      <alignment vertical="center" shrinkToFit="1"/>
      <protection/>
    </xf>
    <xf numFmtId="178" fontId="1" fillId="0" borderId="9" xfId="0" applyNumberFormat="1" applyFont="1" applyFill="1" applyBorder="1" applyAlignment="1" applyProtection="1">
      <alignment vertical="center" shrinkToFit="1"/>
      <protection/>
    </xf>
    <xf numFmtId="0" fontId="0" fillId="0" borderId="0" xfId="0" applyFont="1" applyFill="1" applyAlignment="1" applyProtection="1">
      <alignment horizontal="right" vertical="center" wrapText="1" shrinkToFit="1"/>
      <protection locked="0"/>
    </xf>
    <xf numFmtId="182" fontId="32" fillId="0" borderId="9" xfId="0" applyNumberFormat="1" applyFont="1" applyFill="1" applyBorder="1" applyAlignment="1" applyProtection="1">
      <alignment vertical="center" shrinkToFit="1"/>
      <protection/>
    </xf>
    <xf numFmtId="0" fontId="12" fillId="0" borderId="0" xfId="0" applyFont="1" applyFill="1" applyAlignment="1" applyProtection="1">
      <alignment wrapText="1" shrinkToFit="1"/>
      <protection locked="0"/>
    </xf>
    <xf numFmtId="182" fontId="7" fillId="0" borderId="9" xfId="0" applyNumberFormat="1" applyFont="1" applyFill="1" applyBorder="1" applyAlignment="1" applyProtection="1">
      <alignment vertical="center" shrinkToFit="1"/>
      <protection/>
    </xf>
    <xf numFmtId="0" fontId="7" fillId="0" borderId="9" xfId="0" applyFont="1" applyFill="1" applyBorder="1" applyAlignment="1" applyProtection="1">
      <alignment vertical="center" wrapText="1" shrinkToFit="1"/>
      <protection locked="0"/>
    </xf>
    <xf numFmtId="0" fontId="7" fillId="0" borderId="9" xfId="0" applyFont="1" applyFill="1" applyBorder="1" applyAlignment="1" applyProtection="1">
      <alignment vertical="center"/>
      <protection/>
    </xf>
    <xf numFmtId="0" fontId="1" fillId="0" borderId="0" xfId="0" applyFont="1" applyFill="1" applyAlignment="1" applyProtection="1">
      <alignment wrapText="1" shrinkToFit="1"/>
      <protection locked="0"/>
    </xf>
    <xf numFmtId="0" fontId="7" fillId="0" borderId="9" xfId="0" applyFont="1" applyFill="1" applyBorder="1" applyAlignment="1" applyProtection="1">
      <alignment vertical="center" wrapText="1"/>
      <protection locked="0"/>
    </xf>
    <xf numFmtId="49" fontId="7" fillId="0" borderId="9" xfId="0" applyNumberFormat="1" applyFont="1" applyFill="1" applyBorder="1" applyAlignment="1" applyProtection="1">
      <alignment horizontal="left" vertical="center" wrapText="1" shrinkToFit="1"/>
      <protection/>
    </xf>
    <xf numFmtId="0" fontId="0" fillId="0" borderId="0" xfId="0" applyFont="1" applyFill="1" applyAlignment="1" applyProtection="1">
      <alignment/>
      <protection/>
    </xf>
    <xf numFmtId="0" fontId="12" fillId="0" borderId="0" xfId="0" applyFont="1" applyFill="1" applyAlignment="1" applyProtection="1">
      <alignment/>
      <protection/>
    </xf>
    <xf numFmtId="0" fontId="1" fillId="0" borderId="0" xfId="0" applyFont="1" applyFill="1" applyAlignment="1" applyProtection="1">
      <alignment/>
      <protection/>
    </xf>
    <xf numFmtId="0" fontId="6" fillId="0" borderId="0" xfId="0" applyFont="1" applyFill="1" applyAlignment="1" applyProtection="1">
      <alignment/>
      <protection/>
    </xf>
    <xf numFmtId="0" fontId="0" fillId="0" borderId="0" xfId="0" applyFont="1" applyFill="1" applyAlignment="1">
      <alignment/>
    </xf>
    <xf numFmtId="0" fontId="7" fillId="0" borderId="9" xfId="0" applyFont="1" applyFill="1" applyBorder="1" applyAlignment="1" applyProtection="1">
      <alignment vertical="center"/>
      <protection locked="0"/>
    </xf>
    <xf numFmtId="0" fontId="0" fillId="0" borderId="0" xfId="0" applyFill="1" applyAlignment="1">
      <alignment vertical="center" wrapText="1"/>
    </xf>
    <xf numFmtId="0" fontId="7" fillId="0" borderId="9" xfId="0" applyFont="1" applyFill="1" applyBorder="1" applyAlignment="1" applyProtection="1">
      <alignment horizontal="left" vertical="center" wrapText="1"/>
      <protection/>
    </xf>
    <xf numFmtId="0" fontId="1" fillId="0" borderId="0" xfId="0" applyFont="1" applyFill="1" applyAlignment="1" applyProtection="1">
      <alignment/>
      <protection locked="0"/>
    </xf>
    <xf numFmtId="0" fontId="0" fillId="4" borderId="9" xfId="106" applyNumberFormat="1" applyFont="1" applyFill="1" applyBorder="1" applyAlignment="1" applyProtection="1">
      <alignment horizontal="left" vertical="center"/>
      <protection/>
    </xf>
    <xf numFmtId="182" fontId="7" fillId="0" borderId="9" xfId="0" applyNumberFormat="1" applyFont="1" applyFill="1" applyBorder="1" applyAlignment="1" applyProtection="1">
      <alignment vertical="center" wrapText="1"/>
      <protection locked="0"/>
    </xf>
    <xf numFmtId="0" fontId="3" fillId="0" borderId="0" xfId="0" applyNumberFormat="1" applyFont="1" applyFill="1" applyAlignment="1" applyProtection="1">
      <alignment vertical="center"/>
      <protection/>
    </xf>
    <xf numFmtId="0" fontId="3" fillId="0" borderId="9" xfId="0" applyFont="1" applyFill="1" applyBorder="1" applyAlignment="1" applyProtection="1">
      <alignment vertical="center"/>
      <protection/>
    </xf>
    <xf numFmtId="0" fontId="3" fillId="2" borderId="9" xfId="0" applyFont="1" applyFill="1" applyBorder="1" applyAlignment="1" applyProtection="1">
      <alignment vertical="center"/>
      <protection/>
    </xf>
    <xf numFmtId="0" fontId="0" fillId="0" borderId="9" xfId="0" applyBorder="1" applyAlignment="1" applyProtection="1">
      <alignment/>
      <protection/>
    </xf>
    <xf numFmtId="0" fontId="0" fillId="0" borderId="9" xfId="0" applyFill="1" applyBorder="1" applyAlignment="1" applyProtection="1">
      <alignment/>
      <protection/>
    </xf>
    <xf numFmtId="0" fontId="3" fillId="0" borderId="0" xfId="0" applyFont="1" applyFill="1" applyBorder="1" applyAlignment="1" applyProtection="1">
      <alignment/>
      <protection/>
    </xf>
    <xf numFmtId="0" fontId="3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vertical="center"/>
      <protection/>
    </xf>
    <xf numFmtId="0" fontId="21" fillId="0" borderId="9" xfId="0" applyFont="1" applyFill="1" applyBorder="1" applyAlignment="1" applyProtection="1">
      <alignment horizontal="center" vertical="center" wrapText="1"/>
      <protection/>
    </xf>
    <xf numFmtId="182" fontId="21" fillId="0" borderId="9" xfId="0" applyNumberFormat="1"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9" xfId="0" applyFont="1" applyFill="1" applyBorder="1" applyAlignment="1" applyProtection="1">
      <alignment horizontal="left" vertical="center" wrapText="1"/>
      <protection locked="0"/>
    </xf>
    <xf numFmtId="0" fontId="0" fillId="0" borderId="9" xfId="0" applyFont="1" applyFill="1" applyBorder="1" applyAlignment="1" applyProtection="1">
      <alignment/>
      <protection/>
    </xf>
    <xf numFmtId="185" fontId="0" fillId="0" borderId="9" xfId="0" applyNumberFormat="1" applyFont="1" applyFill="1" applyBorder="1" applyAlignment="1" applyProtection="1">
      <alignment vertical="center" wrapText="1"/>
      <protection/>
    </xf>
    <xf numFmtId="185" fontId="7" fillId="0" borderId="9" xfId="0" applyNumberFormat="1"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3" fillId="0" borderId="0" xfId="0" applyFont="1" applyAlignment="1" applyProtection="1">
      <alignment/>
      <protection/>
    </xf>
    <xf numFmtId="0" fontId="3" fillId="0" borderId="0" xfId="0" applyFont="1" applyBorder="1" applyAlignment="1" applyProtection="1">
      <alignment/>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center"/>
      <protection/>
    </xf>
    <xf numFmtId="178" fontId="0" fillId="0" borderId="9" xfId="17" applyNumberFormat="1" applyFont="1" applyFill="1" applyBorder="1" applyAlignment="1" applyProtection="1">
      <alignment horizontal="right" vertical="center"/>
      <protection/>
    </xf>
    <xf numFmtId="182" fontId="1" fillId="0" borderId="9" xfId="0" applyNumberFormat="1" applyFont="1" applyFill="1" applyBorder="1" applyAlignment="1" applyProtection="1">
      <alignment horizontal="right" vertical="center"/>
      <protection/>
    </xf>
    <xf numFmtId="0" fontId="5" fillId="0" borderId="9" xfId="0" applyFont="1" applyFill="1" applyBorder="1" applyAlignment="1" applyProtection="1">
      <alignment horizontal="left" vertical="center"/>
      <protection locked="0"/>
    </xf>
    <xf numFmtId="182" fontId="1" fillId="0" borderId="9" xfId="0" applyNumberFormat="1" applyFont="1" applyFill="1" applyBorder="1" applyAlignment="1" applyProtection="1">
      <alignment vertical="center"/>
      <protection/>
    </xf>
    <xf numFmtId="182" fontId="0"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21" fillId="0" borderId="0" xfId="0" applyFont="1" applyBorder="1" applyAlignment="1" applyProtection="1">
      <alignment horizontal="center" vertical="center" wrapText="1"/>
      <protection/>
    </xf>
    <xf numFmtId="0" fontId="3" fillId="0" borderId="0" xfId="0" applyFont="1" applyFill="1" applyBorder="1" applyAlignment="1" applyProtection="1">
      <alignment vertical="center"/>
      <protection/>
    </xf>
    <xf numFmtId="182" fontId="0" fillId="0" borderId="0" xfId="0" applyNumberFormat="1" applyFont="1" applyFill="1" applyBorder="1" applyAlignment="1" applyProtection="1">
      <alignment horizontal="right" vertical="center"/>
      <protection/>
    </xf>
    <xf numFmtId="182" fontId="0" fillId="0" borderId="0" xfId="0"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0" fontId="0" fillId="0" borderId="9" xfId="0" applyNumberFormat="1" applyFont="1" applyFill="1" applyBorder="1" applyAlignment="1" applyProtection="1">
      <alignment vertical="center" wrapText="1"/>
      <protection/>
    </xf>
    <xf numFmtId="0" fontId="3" fillId="0" borderId="0" xfId="0" applyFont="1" applyFill="1" applyAlignment="1" applyProtection="1">
      <alignment/>
      <protection/>
    </xf>
    <xf numFmtId="0" fontId="30" fillId="0" borderId="0" xfId="112" applyFont="1" applyFill="1" applyBorder="1" applyAlignment="1">
      <alignment horizontal="center"/>
      <protection/>
    </xf>
    <xf numFmtId="0" fontId="16" fillId="0" borderId="0" xfId="112" applyFont="1" applyFill="1" applyBorder="1" applyAlignment="1">
      <alignment vertical="center"/>
      <protection/>
    </xf>
    <xf numFmtId="186" fontId="2"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shrinkToFit="1"/>
      <protection locked="0"/>
    </xf>
    <xf numFmtId="0" fontId="0" fillId="0" borderId="0" xfId="0" applyFont="1" applyFill="1" applyAlignment="1" applyProtection="1">
      <alignment horizontal="right" vertical="center"/>
      <protection locked="0"/>
    </xf>
    <xf numFmtId="186" fontId="21" fillId="0" borderId="13" xfId="0" applyNumberFormat="1" applyFont="1" applyFill="1" applyBorder="1" applyAlignment="1" applyProtection="1">
      <alignment horizontal="center" vertical="center"/>
      <protection/>
    </xf>
    <xf numFmtId="186" fontId="21" fillId="0" borderId="9" xfId="0" applyNumberFormat="1" applyFont="1" applyFill="1" applyBorder="1" applyAlignment="1" applyProtection="1">
      <alignment horizontal="center" vertical="center" wrapText="1"/>
      <protection/>
    </xf>
    <xf numFmtId="186" fontId="21" fillId="0" borderId="9" xfId="0" applyNumberFormat="1" applyFont="1" applyFill="1" applyBorder="1" applyAlignment="1" applyProtection="1">
      <alignment horizontal="center" vertical="center"/>
      <protection/>
    </xf>
    <xf numFmtId="186" fontId="0" fillId="0" borderId="9" xfId="0" applyNumberFormat="1" applyFont="1" applyFill="1" applyBorder="1" applyAlignment="1" applyProtection="1">
      <alignment vertical="center"/>
      <protection/>
    </xf>
    <xf numFmtId="186" fontId="0" fillId="0" borderId="9" xfId="0" applyNumberFormat="1" applyFont="1" applyFill="1" applyBorder="1" applyAlignment="1" applyProtection="1">
      <alignment vertical="center" wrapText="1"/>
      <protection/>
    </xf>
    <xf numFmtId="186" fontId="0" fillId="0" borderId="9" xfId="0" applyNumberFormat="1" applyFont="1" applyFill="1" applyBorder="1" applyAlignment="1" applyProtection="1">
      <alignment vertical="center"/>
      <protection locked="0"/>
    </xf>
    <xf numFmtId="0" fontId="16" fillId="0" borderId="0" xfId="112" applyFont="1" applyFill="1" applyBorder="1" applyAlignment="1">
      <alignment/>
      <protection/>
    </xf>
    <xf numFmtId="186" fontId="0" fillId="0" borderId="9" xfId="0" applyNumberFormat="1" applyFont="1" applyFill="1" applyBorder="1" applyAlignment="1" applyProtection="1">
      <alignment horizontal="left" vertical="center"/>
      <protection/>
    </xf>
    <xf numFmtId="186" fontId="0" fillId="0" borderId="9" xfId="0" applyNumberFormat="1" applyFont="1" applyFill="1" applyBorder="1" applyAlignment="1" applyProtection="1">
      <alignment horizontal="center" vertical="center"/>
      <protection locked="0"/>
    </xf>
    <xf numFmtId="186" fontId="6" fillId="0" borderId="9" xfId="0" applyNumberFormat="1" applyFont="1" applyFill="1" applyBorder="1" applyAlignment="1" applyProtection="1">
      <alignment horizontal="center" vertical="center"/>
      <protection/>
    </xf>
    <xf numFmtId="186" fontId="0" fillId="0" borderId="9" xfId="0" applyNumberFormat="1" applyFont="1" applyFill="1" applyBorder="1" applyAlignment="1" applyProtection="1">
      <alignment horizontal="center" vertical="center"/>
      <protection/>
    </xf>
    <xf numFmtId="0" fontId="3" fillId="0" borderId="0" xfId="0" applyFont="1" applyAlignment="1" applyProtection="1">
      <alignment/>
      <protection/>
    </xf>
    <xf numFmtId="178" fontId="30" fillId="0" borderId="0" xfId="112" applyNumberFormat="1" applyFont="1" applyFill="1" applyBorder="1" applyAlignment="1">
      <alignment/>
      <protection/>
    </xf>
    <xf numFmtId="178" fontId="30" fillId="0" borderId="0" xfId="112" applyNumberFormat="1" applyFont="1" applyFill="1" applyBorder="1" applyAlignment="1">
      <alignment horizontal="center"/>
      <protection/>
    </xf>
    <xf numFmtId="178" fontId="2" fillId="0" borderId="0" xfId="112" applyNumberFormat="1" applyFont="1" applyFill="1" applyBorder="1" applyAlignment="1">
      <alignment horizontal="center"/>
      <protection/>
    </xf>
    <xf numFmtId="178" fontId="0" fillId="0" borderId="0" xfId="112" applyNumberFormat="1" applyFont="1" applyFill="1" applyBorder="1" applyAlignment="1">
      <alignment horizontal="left" vertical="center" indent="1"/>
      <protection/>
    </xf>
    <xf numFmtId="178" fontId="0" fillId="0" borderId="0" xfId="112" applyNumberFormat="1" applyFont="1" applyFill="1" applyBorder="1" applyAlignment="1">
      <alignment horizontal="center" vertical="center"/>
      <protection/>
    </xf>
    <xf numFmtId="178" fontId="21" fillId="19" borderId="9" xfId="112" applyNumberFormat="1" applyFont="1" applyFill="1" applyBorder="1" applyAlignment="1">
      <alignment horizontal="center" vertical="center" wrapText="1"/>
      <protection/>
    </xf>
    <xf numFmtId="178" fontId="0" fillId="0" borderId="9" xfId="0" applyNumberFormat="1" applyFont="1" applyBorder="1" applyAlignment="1" applyProtection="1">
      <alignment horizontal="right" vertical="center" shrinkToFit="1"/>
      <protection/>
    </xf>
    <xf numFmtId="0" fontId="0" fillId="0" borderId="9" xfId="112" applyFont="1" applyFill="1" applyBorder="1" applyAlignment="1">
      <alignment horizontal="left" vertical="center"/>
      <protection/>
    </xf>
    <xf numFmtId="22" fontId="0" fillId="0" borderId="0" xfId="112" applyNumberFormat="1" applyFont="1" applyFill="1" applyBorder="1" applyAlignment="1">
      <alignment horizontal="right" vertical="center"/>
      <protection/>
    </xf>
    <xf numFmtId="184" fontId="0" fillId="0" borderId="25" xfId="0" applyNumberFormat="1" applyFont="1" applyFill="1" applyBorder="1" applyAlignment="1" applyProtection="1">
      <alignment horizontal="right" vertical="center"/>
      <protection/>
    </xf>
    <xf numFmtId="183" fontId="0" fillId="0" borderId="12" xfId="15" applyNumberFormat="1" applyFont="1" applyBorder="1" applyAlignment="1">
      <alignment horizontal="center" vertical="center"/>
    </xf>
    <xf numFmtId="0" fontId="34" fillId="0" borderId="9" xfId="112" applyFont="1" applyFill="1" applyBorder="1" applyAlignment="1">
      <alignment/>
      <protection/>
    </xf>
    <xf numFmtId="0" fontId="2" fillId="0" borderId="0" xfId="0" applyFont="1" applyAlignment="1" applyProtection="1">
      <alignment/>
      <protection locked="0"/>
    </xf>
    <xf numFmtId="0" fontId="5" fillId="0" borderId="0" xfId="0" applyFont="1" applyFill="1" applyAlignment="1" applyProtection="1">
      <alignment vertical="center"/>
      <protection locked="0"/>
    </xf>
    <xf numFmtId="0" fontId="31" fillId="0" borderId="0" xfId="0" applyFont="1" applyAlignment="1" applyProtection="1">
      <alignment/>
      <protection locked="0"/>
    </xf>
    <xf numFmtId="0" fontId="5" fillId="0" borderId="0" xfId="0" applyFont="1" applyAlignment="1" applyProtection="1">
      <alignment vertical="center"/>
      <protection locked="0"/>
    </xf>
    <xf numFmtId="0" fontId="2" fillId="0" borderId="0" xfId="0" applyFont="1" applyAlignment="1" applyProtection="1">
      <alignment horizontal="center"/>
      <protection locked="0"/>
    </xf>
    <xf numFmtId="185" fontId="5" fillId="0" borderId="0" xfId="0" applyNumberFormat="1" applyFont="1" applyFill="1" applyAlignment="1" applyProtection="1">
      <alignment vertical="center"/>
      <protection locked="0"/>
    </xf>
    <xf numFmtId="0" fontId="21" fillId="0" borderId="9" xfId="0" applyFont="1" applyBorder="1" applyAlignment="1" applyProtection="1">
      <alignment horizontal="center" vertical="center" shrinkToFit="1"/>
      <protection locked="0"/>
    </xf>
    <xf numFmtId="185" fontId="21" fillId="0" borderId="9" xfId="0" applyNumberFormat="1" applyFont="1" applyBorder="1" applyAlignment="1" applyProtection="1">
      <alignment horizontal="center" vertical="center" wrapText="1"/>
      <protection locked="0"/>
    </xf>
    <xf numFmtId="0" fontId="21" fillId="0" borderId="9" xfId="0" applyFont="1" applyBorder="1" applyAlignment="1" applyProtection="1">
      <alignment horizontal="center" vertical="center"/>
      <protection locked="0"/>
    </xf>
    <xf numFmtId="49" fontId="0" fillId="0" borderId="9" xfId="0" applyNumberFormat="1" applyFont="1" applyFill="1" applyBorder="1" applyAlignment="1" applyProtection="1">
      <alignment horizontal="left" vertical="center" shrinkToFit="1"/>
      <protection/>
    </xf>
    <xf numFmtId="185" fontId="0" fillId="0" borderId="9" xfId="0" applyNumberFormat="1" applyFont="1" applyFill="1" applyBorder="1" applyAlignment="1" applyProtection="1">
      <alignment horizontal="right" vertical="center" shrinkToFit="1"/>
      <protection/>
    </xf>
    <xf numFmtId="178" fontId="0" fillId="0" borderId="9" xfId="17" applyNumberFormat="1" applyFont="1" applyFill="1" applyBorder="1" applyAlignment="1" applyProtection="1">
      <alignment horizontal="right" vertical="center" shrinkToFit="1"/>
      <protection/>
    </xf>
    <xf numFmtId="0" fontId="5" fillId="0" borderId="9" xfId="0" applyFont="1" applyBorder="1" applyAlignment="1" applyProtection="1">
      <alignment vertical="center"/>
      <protection locked="0"/>
    </xf>
    <xf numFmtId="0" fontId="0" fillId="0" borderId="9" xfId="0" applyFont="1" applyBorder="1" applyAlignment="1" applyProtection="1">
      <alignment vertical="center" shrinkToFit="1"/>
      <protection/>
    </xf>
    <xf numFmtId="0" fontId="63" fillId="0" borderId="9" xfId="0" applyFont="1" applyBorder="1" applyAlignment="1" applyProtection="1">
      <alignment vertical="center" shrinkToFit="1"/>
      <protection/>
    </xf>
    <xf numFmtId="182" fontId="0" fillId="0" borderId="9" xfId="0" applyNumberFormat="1" applyFont="1" applyFill="1" applyBorder="1" applyAlignment="1" applyProtection="1">
      <alignment horizontal="right" vertical="center" shrinkToFit="1"/>
      <protection/>
    </xf>
    <xf numFmtId="0" fontId="86" fillId="0" borderId="9" xfId="0" applyFont="1" applyBorder="1" applyAlignment="1" applyProtection="1">
      <alignment horizontal="center" vertical="center" shrinkToFit="1"/>
      <protection/>
    </xf>
    <xf numFmtId="3" fontId="6" fillId="0" borderId="9" xfId="0" applyNumberFormat="1" applyFont="1" applyFill="1" applyBorder="1" applyAlignment="1" applyProtection="1">
      <alignment horizontal="right" vertical="center" shrinkToFit="1"/>
      <protection/>
    </xf>
    <xf numFmtId="178" fontId="6" fillId="0" borderId="9" xfId="17" applyNumberFormat="1" applyFont="1" applyFill="1" applyBorder="1" applyAlignment="1" applyProtection="1">
      <alignment horizontal="right" vertical="center" shrinkToFit="1"/>
      <protection/>
    </xf>
    <xf numFmtId="0" fontId="63" fillId="0" borderId="9" xfId="0" applyFont="1" applyBorder="1" applyAlignment="1" applyProtection="1">
      <alignment horizontal="center" vertical="center" shrinkToFit="1"/>
      <protection/>
    </xf>
    <xf numFmtId="183" fontId="28" fillId="0" borderId="9" xfId="0" applyNumberFormat="1" applyFont="1" applyBorder="1" applyAlignment="1" applyProtection="1">
      <alignment vertical="center" wrapText="1"/>
      <protection locked="0"/>
    </xf>
    <xf numFmtId="0" fontId="6" fillId="0" borderId="9" xfId="0" applyFont="1" applyBorder="1" applyAlignment="1" applyProtection="1">
      <alignment horizontal="center" vertical="center" shrinkToFit="1"/>
      <protection/>
    </xf>
    <xf numFmtId="185" fontId="6" fillId="0" borderId="9" xfId="0" applyNumberFormat="1" applyFont="1" applyFill="1" applyBorder="1" applyAlignment="1" applyProtection="1">
      <alignment horizontal="right" vertical="center" shrinkToFit="1"/>
      <protection/>
    </xf>
    <xf numFmtId="0" fontId="0" fillId="0" borderId="9" xfId="0" applyFont="1" applyBorder="1" applyAlignment="1" applyProtection="1">
      <alignment vertical="center" wrapText="1" shrinkToFit="1"/>
      <protection locked="0"/>
    </xf>
    <xf numFmtId="0" fontId="5" fillId="0" borderId="9" xfId="112" applyFont="1" applyFill="1" applyBorder="1" applyAlignment="1">
      <alignment vertical="center" wrapText="1"/>
      <protection/>
    </xf>
    <xf numFmtId="0" fontId="2" fillId="0" borderId="0" xfId="0" applyFont="1" applyFill="1" applyBorder="1" applyAlignment="1" applyProtection="1">
      <alignment/>
      <protection/>
    </xf>
    <xf numFmtId="0" fontId="3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22" fontId="5" fillId="0" borderId="0" xfId="0" applyNumberFormat="1" applyFont="1" applyFill="1" applyBorder="1" applyAlignment="1" applyProtection="1">
      <alignment horizontal="center" vertical="center"/>
      <protection/>
    </xf>
    <xf numFmtId="178" fontId="5" fillId="0" borderId="0" xfId="0" applyNumberFormat="1"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wrapText="1"/>
      <protection/>
    </xf>
    <xf numFmtId="178" fontId="0" fillId="0" borderId="9" xfId="17" applyNumberFormat="1" applyFont="1" applyBorder="1" applyAlignment="1" applyProtection="1">
      <alignment horizontal="right" vertical="center" shrinkToFit="1"/>
      <protection locked="0"/>
    </xf>
    <xf numFmtId="0" fontId="1" fillId="0" borderId="9" xfId="0" applyFont="1" applyFill="1" applyBorder="1" applyAlignment="1" applyProtection="1">
      <alignment horizontal="left" vertical="center"/>
      <protection locked="0"/>
    </xf>
    <xf numFmtId="0" fontId="0" fillId="0" borderId="9" xfId="0" applyFont="1" applyFill="1" applyBorder="1" applyAlignment="1" applyProtection="1">
      <alignment vertical="center" wrapText="1"/>
      <protection locked="0"/>
    </xf>
    <xf numFmtId="0" fontId="0" fillId="0" borderId="9" xfId="0" applyFont="1" applyFill="1" applyBorder="1" applyAlignment="1" applyProtection="1">
      <alignment vertical="center" shrinkToFit="1"/>
      <protection/>
    </xf>
    <xf numFmtId="178" fontId="6" fillId="0" borderId="9" xfId="17" applyNumberFormat="1" applyFont="1" applyBorder="1" applyAlignment="1" applyProtection="1">
      <alignment horizontal="right" vertical="center" shrinkToFit="1"/>
      <protection locked="0"/>
    </xf>
    <xf numFmtId="0" fontId="6" fillId="0" borderId="9" xfId="0" applyFont="1" applyFill="1" applyBorder="1" applyAlignment="1" applyProtection="1">
      <alignment vertical="center"/>
      <protection/>
    </xf>
    <xf numFmtId="0" fontId="6" fillId="0" borderId="0" xfId="0" applyFont="1" applyFill="1" applyBorder="1" applyAlignment="1" applyProtection="1">
      <alignment/>
      <protection/>
    </xf>
    <xf numFmtId="178" fontId="0" fillId="0" borderId="9" xfId="0" applyNumberFormat="1" applyFont="1" applyFill="1" applyBorder="1" applyAlignment="1" applyProtection="1">
      <alignment horizontal="right" vertical="center" shrinkToFit="1"/>
      <protection locked="0"/>
    </xf>
    <xf numFmtId="0" fontId="63" fillId="0" borderId="9" xfId="0" applyFont="1" applyFill="1" applyBorder="1" applyAlignment="1" applyProtection="1">
      <alignment horizontal="left" vertical="center"/>
      <protection locked="0"/>
    </xf>
    <xf numFmtId="182" fontId="63" fillId="0" borderId="9" xfId="0" applyNumberFormat="1" applyFont="1" applyFill="1" applyBorder="1" applyAlignment="1" applyProtection="1">
      <alignment horizontal="right" vertical="center"/>
      <protection/>
    </xf>
    <xf numFmtId="178" fontId="87" fillId="0" borderId="9" xfId="0" applyNumberFormat="1" applyFont="1" applyFill="1" applyBorder="1" applyAlignment="1" applyProtection="1">
      <alignment horizontal="right" vertical="center" shrinkToFit="1"/>
      <protection locked="0"/>
    </xf>
    <xf numFmtId="0" fontId="63" fillId="0" borderId="9" xfId="0" applyFont="1" applyFill="1" applyBorder="1" applyAlignment="1" applyProtection="1">
      <alignment horizontal="left" vertical="center" wrapText="1"/>
      <protection locked="0"/>
    </xf>
    <xf numFmtId="182" fontId="63" fillId="19" borderId="9" xfId="0" applyNumberFormat="1" applyFont="1" applyFill="1" applyBorder="1" applyAlignment="1" applyProtection="1">
      <alignment horizontal="right" vertical="center"/>
      <protection/>
    </xf>
    <xf numFmtId="178" fontId="0" fillId="0" borderId="9" xfId="0" applyNumberFormat="1" applyFont="1" applyFill="1" applyBorder="1" applyAlignment="1" applyProtection="1">
      <alignment vertical="center"/>
      <protection/>
    </xf>
    <xf numFmtId="0" fontId="6" fillId="0" borderId="9" xfId="0" applyFont="1" applyFill="1" applyBorder="1" applyAlignment="1" applyProtection="1">
      <alignment vertical="center"/>
      <protection locked="0"/>
    </xf>
    <xf numFmtId="0" fontId="21" fillId="0" borderId="9" xfId="112" applyFont="1" applyFill="1" applyBorder="1" applyAlignment="1">
      <alignment horizontal="center" vertical="center" wrapText="1"/>
      <protection/>
    </xf>
    <xf numFmtId="179" fontId="0" fillId="0" borderId="9" xfId="112" applyNumberFormat="1" applyFont="1" applyFill="1" applyBorder="1" applyAlignment="1">
      <alignment vertical="center"/>
      <protection/>
    </xf>
    <xf numFmtId="179" fontId="0" fillId="0" borderId="9" xfId="15" applyNumberFormat="1" applyFont="1" applyBorder="1" applyAlignment="1">
      <alignment horizontal="right" vertical="center"/>
    </xf>
    <xf numFmtId="0" fontId="21" fillId="0" borderId="12" xfId="112" applyFont="1" applyFill="1" applyBorder="1" applyAlignment="1">
      <alignment horizontal="center" vertical="center" wrapText="1"/>
      <protection/>
    </xf>
    <xf numFmtId="0" fontId="37" fillId="0" borderId="0" xfId="0" applyFont="1" applyAlignment="1" applyProtection="1">
      <alignment/>
      <protection/>
    </xf>
    <xf numFmtId="0" fontId="29" fillId="0" borderId="0" xfId="0" applyFont="1" applyAlignment="1" applyProtection="1">
      <alignment vertical="center"/>
      <protection/>
    </xf>
    <xf numFmtId="0" fontId="6" fillId="0" borderId="9" xfId="0" applyFont="1" applyBorder="1" applyAlignment="1" applyProtection="1">
      <alignment horizontal="center" vertical="center"/>
      <protection/>
    </xf>
    <xf numFmtId="183" fontId="0" fillId="0" borderId="9" xfId="0" applyNumberFormat="1" applyFont="1" applyFill="1" applyBorder="1" applyAlignment="1" applyProtection="1">
      <alignment horizontal="right" vertical="center" shrinkToFit="1"/>
      <protection/>
    </xf>
    <xf numFmtId="0" fontId="5" fillId="0" borderId="9" xfId="0" applyFont="1" applyBorder="1" applyAlignment="1" applyProtection="1">
      <alignment vertical="center"/>
      <protection/>
    </xf>
    <xf numFmtId="0" fontId="5" fillId="0" borderId="9" xfId="0" applyFont="1" applyBorder="1" applyAlignment="1" applyProtection="1">
      <alignment horizontal="center" vertical="center"/>
      <protection/>
    </xf>
    <xf numFmtId="0" fontId="2" fillId="0" borderId="0" xfId="0" applyFont="1" applyAlignment="1" applyProtection="1">
      <alignment/>
      <protection/>
    </xf>
    <xf numFmtId="0" fontId="5" fillId="0" borderId="0" xfId="0" applyFont="1" applyAlignment="1" applyProtection="1">
      <alignment wrapText="1"/>
      <protection/>
    </xf>
    <xf numFmtId="0" fontId="0" fillId="0" borderId="0" xfId="0" applyNumberFormat="1" applyFont="1" applyFill="1" applyAlignment="1" applyProtection="1">
      <alignment horizontal="right" vertical="center" wrapText="1"/>
      <protection/>
    </xf>
    <xf numFmtId="183" fontId="6" fillId="0" borderId="9" xfId="0" applyNumberFormat="1" applyFont="1" applyFill="1" applyBorder="1" applyAlignment="1" applyProtection="1">
      <alignment horizontal="right" vertical="center" shrinkToFit="1"/>
      <protection/>
    </xf>
    <xf numFmtId="0" fontId="0" fillId="19" borderId="9" xfId="0" applyFont="1" applyFill="1" applyBorder="1" applyAlignment="1" applyProtection="1">
      <alignment vertical="center"/>
      <protection locked="0"/>
    </xf>
    <xf numFmtId="0" fontId="0" fillId="0" borderId="21" xfId="0" applyNumberFormat="1" applyFont="1" applyFill="1" applyBorder="1" applyAlignment="1" applyProtection="1">
      <alignment vertical="center"/>
      <protection/>
    </xf>
    <xf numFmtId="0" fontId="0" fillId="0" borderId="21" xfId="0" applyNumberFormat="1" applyFont="1" applyFill="1" applyBorder="1" applyAlignment="1" applyProtection="1">
      <alignment horizontal="right" vertical="center"/>
      <protection/>
    </xf>
    <xf numFmtId="0" fontId="21" fillId="0" borderId="15" xfId="0" applyFont="1" applyBorder="1" applyAlignment="1" applyProtection="1">
      <alignment horizontal="center" vertical="center" wrapText="1"/>
      <protection/>
    </xf>
    <xf numFmtId="183" fontId="0" fillId="0" borderId="9" xfId="0" applyNumberFormat="1" applyFont="1" applyFill="1" applyBorder="1" applyAlignment="1" applyProtection="1">
      <alignment vertical="center" wrapText="1"/>
      <protection/>
    </xf>
    <xf numFmtId="0" fontId="38" fillId="0" borderId="0" xfId="0" applyFont="1" applyFill="1" applyAlignment="1" applyProtection="1">
      <alignment/>
      <protection/>
    </xf>
    <xf numFmtId="0" fontId="21" fillId="0" borderId="0" xfId="0" applyFont="1" applyFill="1" applyAlignment="1" applyProtection="1">
      <alignment horizontal="center" vertical="center" wrapText="1"/>
      <protection/>
    </xf>
    <xf numFmtId="0" fontId="6" fillId="4" borderId="0" xfId="0" applyFont="1" applyFill="1" applyAlignment="1" applyProtection="1">
      <alignment/>
      <protection/>
    </xf>
    <xf numFmtId="0" fontId="0" fillId="4" borderId="0" xfId="0" applyFont="1" applyFill="1" applyAlignment="1" applyProtection="1">
      <alignment vertical="center"/>
      <protection/>
    </xf>
    <xf numFmtId="0" fontId="0" fillId="4" borderId="0" xfId="0" applyFont="1" applyFill="1" applyAlignment="1" applyProtection="1">
      <alignment/>
      <protection/>
    </xf>
    <xf numFmtId="179" fontId="0" fillId="0" borderId="0" xfId="0" applyNumberFormat="1" applyFont="1" applyFill="1" applyAlignment="1" applyProtection="1">
      <alignment/>
      <protection/>
    </xf>
    <xf numFmtId="180" fontId="0" fillId="0" borderId="0" xfId="0" applyNumberFormat="1" applyFill="1" applyAlignment="1" applyProtection="1">
      <alignment/>
      <protection/>
    </xf>
    <xf numFmtId="179" fontId="39" fillId="0" borderId="0" xfId="0" applyNumberFormat="1" applyFont="1" applyFill="1" applyAlignment="1" applyProtection="1">
      <alignment horizontal="center" vertical="center"/>
      <protection/>
    </xf>
    <xf numFmtId="10" fontId="2" fillId="0" borderId="0" xfId="0" applyNumberFormat="1" applyFont="1" applyFill="1" applyAlignment="1" applyProtection="1">
      <alignment horizontal="center" vertical="center"/>
      <protection/>
    </xf>
    <xf numFmtId="179" fontId="0" fillId="0" borderId="0" xfId="0" applyNumberFormat="1" applyFont="1" applyFill="1" applyAlignment="1" applyProtection="1">
      <alignment vertical="center"/>
      <protection/>
    </xf>
    <xf numFmtId="180" fontId="0" fillId="0" borderId="0" xfId="0" applyNumberFormat="1" applyFont="1" applyFill="1" applyAlignment="1" applyProtection="1">
      <alignment vertical="center"/>
      <protection/>
    </xf>
    <xf numFmtId="0" fontId="21" fillId="0" borderId="9" xfId="0" applyFont="1" applyFill="1" applyBorder="1" applyAlignment="1" applyProtection="1">
      <alignment horizontal="center" vertical="center" wrapText="1"/>
      <protection locked="0"/>
    </xf>
    <xf numFmtId="179" fontId="21" fillId="0" borderId="9" xfId="0" applyNumberFormat="1" applyFont="1" applyFill="1" applyBorder="1" applyAlignment="1" applyProtection="1">
      <alignment horizontal="center" vertical="center" wrapText="1"/>
      <protection/>
    </xf>
    <xf numFmtId="180" fontId="21" fillId="0" borderId="9" xfId="0" applyNumberFormat="1"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180" fontId="6" fillId="4" borderId="9" xfId="0" applyNumberFormat="1" applyFont="1" applyFill="1" applyBorder="1" applyAlignment="1" applyProtection="1">
      <alignment horizontal="right" vertical="center"/>
      <protection/>
    </xf>
    <xf numFmtId="183" fontId="6" fillId="4" borderId="9" xfId="0" applyNumberFormat="1" applyFont="1" applyFill="1" applyBorder="1" applyAlignment="1" applyProtection="1">
      <alignment horizontal="right" vertical="center"/>
      <protection/>
    </xf>
    <xf numFmtId="180" fontId="0" fillId="4" borderId="9" xfId="0" applyNumberFormat="1" applyFont="1" applyFill="1" applyBorder="1" applyAlignment="1" applyProtection="1">
      <alignment horizontal="right" vertical="center"/>
      <protection/>
    </xf>
    <xf numFmtId="183" fontId="0" fillId="4" borderId="9" xfId="0" applyNumberFormat="1" applyFont="1" applyFill="1" applyBorder="1" applyAlignment="1" applyProtection="1">
      <alignment horizontal="right" vertical="center"/>
      <protection/>
    </xf>
    <xf numFmtId="180" fontId="0" fillId="19" borderId="9" xfId="0" applyNumberFormat="1" applyFont="1" applyFill="1" applyBorder="1" applyAlignment="1" applyProtection="1">
      <alignment horizontal="right" vertical="center"/>
      <protection/>
    </xf>
    <xf numFmtId="183" fontId="0" fillId="19" borderId="9" xfId="0" applyNumberFormat="1" applyFont="1" applyFill="1" applyBorder="1" applyAlignment="1" applyProtection="1">
      <alignment horizontal="right" vertical="center"/>
      <protection/>
    </xf>
    <xf numFmtId="0" fontId="0" fillId="19" borderId="9" xfId="106" applyNumberFormat="1" applyFont="1" applyFill="1" applyBorder="1" applyAlignment="1" applyProtection="1">
      <alignment horizontal="left" vertical="center"/>
      <protection/>
    </xf>
    <xf numFmtId="182" fontId="0" fillId="19" borderId="9" xfId="0" applyNumberFormat="1" applyFont="1" applyFill="1" applyBorder="1" applyAlignment="1" applyProtection="1">
      <alignment horizontal="right" vertical="center"/>
      <protection/>
    </xf>
    <xf numFmtId="0" fontId="0" fillId="4" borderId="9" xfId="106" applyNumberFormat="1" applyFont="1" applyFill="1" applyBorder="1" applyAlignment="1" applyProtection="1">
      <alignment vertical="center"/>
      <protection/>
    </xf>
    <xf numFmtId="0" fontId="0" fillId="4" borderId="9" xfId="0" applyFont="1" applyFill="1" applyBorder="1" applyAlignment="1" applyProtection="1">
      <alignment wrapText="1"/>
      <protection/>
    </xf>
    <xf numFmtId="0" fontId="0" fillId="4" borderId="9" xfId="0" applyFont="1" applyFill="1" applyBorder="1" applyAlignment="1" applyProtection="1">
      <alignment/>
      <protection/>
    </xf>
    <xf numFmtId="180" fontId="0" fillId="4" borderId="9" xfId="0" applyNumberFormat="1" applyFont="1" applyFill="1" applyBorder="1" applyAlignment="1" applyProtection="1">
      <alignment/>
      <protection/>
    </xf>
    <xf numFmtId="0" fontId="40" fillId="0" borderId="0" xfId="0" applyFont="1" applyAlignment="1" applyProtection="1">
      <alignment/>
      <protection/>
    </xf>
    <xf numFmtId="0" fontId="1" fillId="0" borderId="0" xfId="0" applyFont="1" applyAlignment="1" applyProtection="1">
      <alignment/>
      <protection/>
    </xf>
    <xf numFmtId="0" fontId="0" fillId="0" borderId="26" xfId="0" applyFont="1" applyBorder="1" applyAlignment="1" applyProtection="1">
      <alignment/>
      <protection/>
    </xf>
    <xf numFmtId="0" fontId="0" fillId="0" borderId="0" xfId="0" applyNumberFormat="1" applyFont="1" applyFill="1" applyAlignment="1" applyProtection="1">
      <alignment vertical="center"/>
      <protection/>
    </xf>
    <xf numFmtId="182" fontId="6" fillId="0" borderId="9" xfId="0" applyNumberFormat="1" applyFont="1" applyBorder="1" applyAlignment="1" applyProtection="1">
      <alignment horizontal="right" vertical="center"/>
      <protection/>
    </xf>
    <xf numFmtId="178" fontId="6" fillId="0" borderId="9" xfId="0" applyNumberFormat="1" applyFont="1" applyFill="1" applyBorder="1" applyAlignment="1" applyProtection="1">
      <alignment horizontal="right" vertical="center"/>
      <protection/>
    </xf>
    <xf numFmtId="0" fontId="6" fillId="0" borderId="9" xfId="0" applyFont="1" applyBorder="1" applyAlignment="1" applyProtection="1">
      <alignment vertical="center"/>
      <protection/>
    </xf>
    <xf numFmtId="178" fontId="0" fillId="0" borderId="9" xfId="0" applyNumberFormat="1" applyFont="1" applyFill="1" applyBorder="1" applyAlignment="1" applyProtection="1">
      <alignment horizontal="right" vertical="center"/>
      <protection/>
    </xf>
    <xf numFmtId="0" fontId="1" fillId="0" borderId="9" xfId="0" applyFont="1" applyBorder="1" applyAlignment="1" applyProtection="1">
      <alignment vertical="center" wrapText="1"/>
      <protection/>
    </xf>
    <xf numFmtId="0" fontId="1" fillId="0" borderId="9" xfId="0" applyFont="1" applyBorder="1" applyAlignment="1" applyProtection="1">
      <alignment vertical="center"/>
      <protection/>
    </xf>
    <xf numFmtId="0" fontId="1" fillId="0" borderId="9" xfId="0" applyFont="1" applyBorder="1" applyAlignment="1" applyProtection="1">
      <alignment vertical="center" wrapText="1"/>
      <protection locked="0"/>
    </xf>
    <xf numFmtId="183" fontId="30" fillId="0" borderId="0" xfId="112" applyNumberFormat="1" applyFont="1" applyFill="1" applyBorder="1" applyAlignment="1">
      <alignment horizontal="center"/>
      <protection/>
    </xf>
    <xf numFmtId="183" fontId="2" fillId="0" borderId="0" xfId="112" applyNumberFormat="1" applyFont="1" applyFill="1" applyBorder="1" applyAlignment="1">
      <alignment horizontal="center"/>
      <protection/>
    </xf>
    <xf numFmtId="183" fontId="0" fillId="0" borderId="0" xfId="112" applyNumberFormat="1" applyFont="1" applyFill="1" applyBorder="1" applyAlignment="1">
      <alignment horizontal="center" vertical="center"/>
      <protection/>
    </xf>
    <xf numFmtId="183" fontId="21" fillId="0" borderId="9" xfId="112" applyNumberFormat="1" applyFont="1" applyFill="1" applyBorder="1" applyAlignment="1">
      <alignment horizontal="center" vertical="center" wrapText="1"/>
      <protection/>
    </xf>
    <xf numFmtId="179" fontId="0" fillId="0" borderId="9" xfId="112" applyNumberFormat="1" applyFont="1" applyFill="1" applyBorder="1" applyAlignment="1">
      <alignment vertical="center" wrapText="1"/>
      <protection/>
    </xf>
    <xf numFmtId="0" fontId="21" fillId="0" borderId="0" xfId="0" applyFont="1" applyAlignment="1" applyProtection="1">
      <alignment/>
      <protection locked="0"/>
    </xf>
    <xf numFmtId="0" fontId="28"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Fill="1" applyAlignment="1" applyProtection="1">
      <alignment horizontal="center"/>
      <protection locked="0"/>
    </xf>
    <xf numFmtId="0" fontId="0" fillId="0" borderId="0" xfId="0" applyNumberFormat="1" applyFont="1" applyFill="1" applyAlignment="1" applyProtection="1">
      <alignment horizontal="left" vertical="center" wrapText="1" shrinkToFit="1"/>
      <protection locked="0"/>
    </xf>
    <xf numFmtId="0" fontId="5" fillId="0" borderId="0" xfId="0" applyNumberFormat="1" applyFont="1" applyFill="1" applyAlignment="1" applyProtection="1">
      <alignment vertical="center"/>
      <protection locked="0"/>
    </xf>
    <xf numFmtId="0" fontId="0" fillId="0" borderId="0" xfId="0" applyNumberFormat="1" applyFont="1" applyFill="1" applyAlignment="1" applyProtection="1">
      <alignment horizontal="right" vertical="center" wrapText="1"/>
      <protection locked="0"/>
    </xf>
    <xf numFmtId="0" fontId="21" fillId="0" borderId="9" xfId="0" applyFont="1" applyBorder="1" applyAlignment="1" applyProtection="1">
      <alignment horizontal="center" vertical="center" wrapText="1" shrinkToFit="1"/>
      <protection locked="0"/>
    </xf>
    <xf numFmtId="182" fontId="6" fillId="0" borderId="9" xfId="0" applyNumberFormat="1" applyFont="1" applyBorder="1" applyAlignment="1">
      <alignment horizontal="right" vertical="center" shrinkToFit="1"/>
    </xf>
    <xf numFmtId="183" fontId="6" fillId="0" borderId="9" xfId="0" applyNumberFormat="1" applyFont="1" applyBorder="1" applyAlignment="1" applyProtection="1">
      <alignment vertical="center" wrapText="1"/>
      <protection locked="0"/>
    </xf>
    <xf numFmtId="0" fontId="0" fillId="0" borderId="9" xfId="0" applyFont="1" applyBorder="1" applyAlignment="1" applyProtection="1">
      <alignment vertical="center" wrapText="1" shrinkToFit="1"/>
      <protection/>
    </xf>
    <xf numFmtId="0" fontId="5" fillId="0" borderId="9" xfId="0" applyFont="1" applyBorder="1" applyAlignment="1" applyProtection="1">
      <alignment horizontal="left" vertical="center" wrapText="1"/>
      <protection locked="0"/>
    </xf>
    <xf numFmtId="182" fontId="0" fillId="0" borderId="9" xfId="0" applyNumberFormat="1" applyFont="1" applyBorder="1" applyAlignment="1">
      <alignment horizontal="right" vertical="center" shrinkToFit="1"/>
    </xf>
    <xf numFmtId="182" fontId="0" fillId="0" borderId="9" xfId="0" applyNumberFormat="1" applyFont="1" applyFill="1" applyBorder="1" applyAlignment="1">
      <alignment horizontal="right" vertical="center" shrinkToFit="1"/>
    </xf>
    <xf numFmtId="183" fontId="5" fillId="0" borderId="9" xfId="0" applyNumberFormat="1" applyFont="1" applyFill="1" applyBorder="1" applyAlignment="1" applyProtection="1">
      <alignment vertical="center" wrapText="1"/>
      <protection/>
    </xf>
    <xf numFmtId="0" fontId="21" fillId="0" borderId="0" xfId="0" applyFont="1" applyAlignment="1" applyProtection="1">
      <alignment horizontal="center" wrapText="1"/>
      <protection/>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1" fillId="0" borderId="9" xfId="0" applyFont="1" applyFill="1" applyBorder="1" applyAlignment="1" applyProtection="1">
      <alignment horizontal="center" vertical="center" wrapText="1" shrinkToFit="1"/>
      <protection/>
    </xf>
    <xf numFmtId="0" fontId="6" fillId="0" borderId="9" xfId="0" applyFont="1" applyBorder="1" applyAlignment="1" applyProtection="1">
      <alignment horizontal="center" vertical="center"/>
      <protection locked="0"/>
    </xf>
    <xf numFmtId="182" fontId="6" fillId="0" borderId="9" xfId="0" applyNumberFormat="1" applyFont="1" applyFill="1" applyBorder="1" applyAlignment="1" applyProtection="1">
      <alignment horizontal="right" vertical="center" shrinkToFit="1"/>
      <protection locked="0"/>
    </xf>
    <xf numFmtId="183" fontId="6" fillId="0" borderId="9" xfId="0" applyNumberFormat="1" applyFont="1" applyBorder="1" applyAlignment="1" applyProtection="1">
      <alignment horizontal="right" vertical="center" wrapText="1" shrinkToFit="1"/>
      <protection/>
    </xf>
    <xf numFmtId="0" fontId="6" fillId="0" borderId="9" xfId="0" applyFont="1" applyBorder="1" applyAlignment="1" applyProtection="1">
      <alignment horizontal="left" vertical="center"/>
      <protection locked="0"/>
    </xf>
    <xf numFmtId="182" fontId="6" fillId="0" borderId="9" xfId="0" applyNumberFormat="1" applyFont="1" applyFill="1" applyBorder="1" applyAlignment="1" applyProtection="1">
      <alignment horizontal="right" vertical="center" shrinkToFit="1"/>
      <protection/>
    </xf>
    <xf numFmtId="0" fontId="0" fillId="0" borderId="9" xfId="0" applyFont="1" applyBorder="1" applyAlignment="1" applyProtection="1">
      <alignment wrapText="1"/>
      <protection/>
    </xf>
  </cellXfs>
  <cellStyles count="12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计算 2" xfId="63"/>
    <cellStyle name="汇总 2" xfId="64"/>
    <cellStyle name="常规 6" xfId="65"/>
    <cellStyle name="常规 5 2" xfId="66"/>
    <cellStyle name="常规 2 5" xfId="67"/>
    <cellStyle name="强调文字颜色 4 2" xfId="68"/>
    <cellStyle name="常规 8" xfId="69"/>
    <cellStyle name="常规_2016项目管理财政分析表 4" xfId="70"/>
    <cellStyle name="40% - 强调文字颜色 4 2" xfId="71"/>
    <cellStyle name="常规_2016项目管理财政分析表" xfId="72"/>
    <cellStyle name="好 2" xfId="73"/>
    <cellStyle name="输出 2" xfId="74"/>
    <cellStyle name="常规_2016项目管理财政分析表 2 4" xfId="75"/>
    <cellStyle name="强调文字颜色 3 2" xfId="76"/>
    <cellStyle name="适中 2" xfId="77"/>
    <cellStyle name="常规_2016项目管理财政分析表 2 2 3" xfId="78"/>
    <cellStyle name="检查单元格 2" xfId="79"/>
    <cellStyle name="常规_2016项目管理财政分析表 2" xfId="80"/>
    <cellStyle name="输入 2" xfId="81"/>
    <cellStyle name="强调文字颜色 5 2" xfId="82"/>
    <cellStyle name="强调文字颜色 2 2" xfId="83"/>
    <cellStyle name="警告文本 2" xfId="84"/>
    <cellStyle name="常规 4 2" xfId="85"/>
    <cellStyle name="常规 4" xfId="86"/>
    <cellStyle name="千位分隔 2" xfId="87"/>
    <cellStyle name="常规 2 3" xfId="88"/>
    <cellStyle name="常规 2 2 2" xfId="89"/>
    <cellStyle name="常规 2 2" xfId="90"/>
    <cellStyle name="常规 4 4 2" xfId="91"/>
    <cellStyle name="常规_2016公共明细_1 2" xfId="92"/>
    <cellStyle name="标题 4 2" xfId="93"/>
    <cellStyle name="标题 3 2" xfId="94"/>
    <cellStyle name="标题 2 2" xfId="95"/>
    <cellStyle name="常规 4 4" xfId="96"/>
    <cellStyle name="常规 2" xfId="97"/>
    <cellStyle name="百分比 2" xfId="98"/>
    <cellStyle name="60% - 强调文字颜色 5 2" xfId="99"/>
    <cellStyle name="60% - 强调文字颜色 4 2" xfId="100"/>
    <cellStyle name="常规 5" xfId="101"/>
    <cellStyle name="60% - 强调文字颜色 2 2" xfId="102"/>
    <cellStyle name="40% - 强调文字颜色 3 2" xfId="103"/>
    <cellStyle name="20% - 强调文字颜色 5 2" xfId="104"/>
    <cellStyle name="20% - 强调文字颜色 4 2" xfId="105"/>
    <cellStyle name="常规 3" xfId="106"/>
    <cellStyle name="常规 7" xfId="107"/>
    <cellStyle name="20% - 强调文字颜色 3 2" xfId="108"/>
    <cellStyle name="40% - 强调文字颜色 6 2" xfId="109"/>
    <cellStyle name="40% - 强调文字颜色 5 2" xfId="110"/>
    <cellStyle name="40% - 强调文字颜色 2 2" xfId="111"/>
    <cellStyle name="常规_山西省2014年全省和省本级预算执行情况与2015年全省和省本级预算草案（汇总全省和省本级0123）" xfId="112"/>
    <cellStyle name="60% - 强调文字颜色 6 2" xfId="113"/>
    <cellStyle name="强调文字颜色 1 2" xfId="114"/>
    <cellStyle name="常规 2 3 3" xfId="115"/>
    <cellStyle name="20% - 强调文字颜色 1 2" xfId="116"/>
    <cellStyle name="常规 3 3" xfId="117"/>
    <cellStyle name="常规_2016项目管理财政分析表 2_Sheet1" xfId="118"/>
    <cellStyle name="Normal" xfId="119"/>
    <cellStyle name="常规 6 2" xfId="120"/>
    <cellStyle name="注释 2" xfId="121"/>
    <cellStyle name="差 2" xfId="122"/>
    <cellStyle name="标题 5" xfId="123"/>
    <cellStyle name="强调文字颜色 6 2" xfId="124"/>
    <cellStyle name="20% - 强调文字颜色 6 2" xfId="125"/>
    <cellStyle name="标题 1 2" xfId="126"/>
    <cellStyle name="常规_2016项目管理财政分析表 3" xfId="127"/>
    <cellStyle name="60% - 强调文字颜色 1 2" xfId="128"/>
    <cellStyle name="20% - 强调文字颜色 2 2" xfId="129"/>
    <cellStyle name="40% - 强调文字颜色 1 2" xfId="130"/>
    <cellStyle name="60% - 强调文字颜色 3 2" xfId="131"/>
    <cellStyle name="解释性文本 2" xfId="132"/>
    <cellStyle name="链接单元格 2" xfId="133"/>
    <cellStyle name="_ET_STYLE_NoName_00_"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view="pageBreakPreview" zoomScale="87" zoomScaleNormal="70" zoomScaleSheetLayoutView="87" workbookViewId="0" topLeftCell="A31">
      <selection activeCell="B45" sqref="B45"/>
    </sheetView>
  </sheetViews>
  <sheetFormatPr defaultColWidth="8.75390625" defaultRowHeight="14.25"/>
  <cols>
    <col min="1" max="1" width="35.75390625" style="0" customWidth="1"/>
    <col min="2" max="2" width="17.875" style="0" customWidth="1"/>
    <col min="3" max="3" width="15.25390625" style="0" customWidth="1"/>
    <col min="4" max="4" width="12.625" style="0" customWidth="1"/>
    <col min="5" max="5" width="15.25390625" style="0" customWidth="1"/>
    <col min="6" max="6" width="41.375" style="0" customWidth="1"/>
  </cols>
  <sheetData>
    <row r="1" spans="1:6" ht="28.5">
      <c r="A1" s="716" t="s">
        <v>0</v>
      </c>
      <c r="B1" s="717"/>
      <c r="C1" s="717"/>
      <c r="D1" s="716"/>
      <c r="E1" s="716"/>
      <c r="F1" s="716"/>
    </row>
    <row r="2" spans="1:6" ht="21.75" customHeight="1">
      <c r="A2" s="545" t="s">
        <v>1</v>
      </c>
      <c r="B2" s="546"/>
      <c r="C2" s="546"/>
      <c r="D2" s="546"/>
      <c r="E2" s="546"/>
      <c r="F2" s="650" t="s">
        <v>2</v>
      </c>
    </row>
    <row r="3" spans="1:6" s="715" customFormat="1" ht="36.75" customHeight="1">
      <c r="A3" s="375" t="s">
        <v>3</v>
      </c>
      <c r="B3" s="530" t="s">
        <v>4</v>
      </c>
      <c r="C3" s="530" t="s">
        <v>5</v>
      </c>
      <c r="D3" s="718" t="s">
        <v>6</v>
      </c>
      <c r="E3" s="718" t="s">
        <v>7</v>
      </c>
      <c r="F3" s="375" t="s">
        <v>8</v>
      </c>
    </row>
    <row r="4" spans="1:6" s="701" customFormat="1" ht="21.75" customHeight="1">
      <c r="A4" s="719" t="s">
        <v>9</v>
      </c>
      <c r="B4" s="720">
        <v>2100485</v>
      </c>
      <c r="C4" s="720">
        <v>2317767</v>
      </c>
      <c r="D4" s="414">
        <v>110.34437284722338</v>
      </c>
      <c r="E4" s="414">
        <v>123.77544513975</v>
      </c>
      <c r="F4" s="721"/>
    </row>
    <row r="5" spans="1:6" s="701" customFormat="1" ht="21.75" customHeight="1">
      <c r="A5" s="722" t="s">
        <v>10</v>
      </c>
      <c r="B5" s="723">
        <v>1643280</v>
      </c>
      <c r="C5" s="723">
        <v>1766076</v>
      </c>
      <c r="D5" s="414">
        <v>107.4726157441215</v>
      </c>
      <c r="E5" s="414">
        <v>128.1700771309717</v>
      </c>
      <c r="F5" s="721"/>
    </row>
    <row r="6" spans="1:6" s="702" customFormat="1" ht="21.75" customHeight="1">
      <c r="A6" s="408" t="s">
        <v>11</v>
      </c>
      <c r="B6" s="605">
        <v>728441</v>
      </c>
      <c r="C6" s="605">
        <v>749374</v>
      </c>
      <c r="D6" s="357">
        <v>102.87367130625542</v>
      </c>
      <c r="E6" s="357">
        <v>125.94626845603744</v>
      </c>
      <c r="F6" s="721"/>
    </row>
    <row r="7" spans="1:6" s="702" customFormat="1" ht="21.75" customHeight="1">
      <c r="A7" s="408" t="s">
        <v>12</v>
      </c>
      <c r="B7" s="605">
        <v>277123</v>
      </c>
      <c r="C7" s="605">
        <v>330695</v>
      </c>
      <c r="D7" s="357">
        <v>119.33148818394722</v>
      </c>
      <c r="E7" s="357">
        <v>152.09122852202069</v>
      </c>
      <c r="F7" s="721"/>
    </row>
    <row r="8" spans="1:6" s="702" customFormat="1" ht="21.75" customHeight="1">
      <c r="A8" s="408" t="s">
        <v>13</v>
      </c>
      <c r="B8" s="605">
        <v>25785</v>
      </c>
      <c r="C8" s="605">
        <v>21389</v>
      </c>
      <c r="D8" s="357">
        <v>82.95132829164243</v>
      </c>
      <c r="E8" s="357">
        <v>84.05643323115616</v>
      </c>
      <c r="F8" s="721"/>
    </row>
    <row r="9" spans="1:6" s="702" customFormat="1" ht="21.75" customHeight="1">
      <c r="A9" s="408" t="s">
        <v>14</v>
      </c>
      <c r="B9" s="605">
        <v>303094</v>
      </c>
      <c r="C9" s="605">
        <v>331855</v>
      </c>
      <c r="D9" s="357">
        <v>109.48913538374234</v>
      </c>
      <c r="E9" s="357">
        <v>130.8932635456808</v>
      </c>
      <c r="F9" s="721"/>
    </row>
    <row r="10" spans="1:6" s="702" customFormat="1" ht="21.75" customHeight="1">
      <c r="A10" s="408" t="s">
        <v>15</v>
      </c>
      <c r="B10" s="605">
        <v>106299</v>
      </c>
      <c r="C10" s="605">
        <v>116906</v>
      </c>
      <c r="D10" s="357">
        <v>109.97845699395103</v>
      </c>
      <c r="E10" s="357">
        <v>128.64908882824193</v>
      </c>
      <c r="F10" s="721"/>
    </row>
    <row r="11" spans="1:6" s="702" customFormat="1" ht="21.75" customHeight="1">
      <c r="A11" s="408" t="s">
        <v>16</v>
      </c>
      <c r="B11" s="605">
        <v>40920</v>
      </c>
      <c r="C11" s="605">
        <v>39920</v>
      </c>
      <c r="D11" s="357">
        <v>97.5562072336266</v>
      </c>
      <c r="E11" s="357">
        <v>97.37535369304322</v>
      </c>
      <c r="F11" s="721"/>
    </row>
    <row r="12" spans="1:6" s="702" customFormat="1" ht="21.75" customHeight="1">
      <c r="A12" s="408" t="s">
        <v>17</v>
      </c>
      <c r="B12" s="605">
        <v>34081</v>
      </c>
      <c r="C12" s="605">
        <v>40745</v>
      </c>
      <c r="D12" s="357">
        <v>119.55341685983392</v>
      </c>
      <c r="E12" s="357">
        <v>139.82498284145504</v>
      </c>
      <c r="F12" s="721"/>
    </row>
    <row r="13" spans="1:6" s="702" customFormat="1" ht="21.75" customHeight="1">
      <c r="A13" s="408" t="s">
        <v>18</v>
      </c>
      <c r="B13" s="605">
        <v>57385</v>
      </c>
      <c r="C13" s="605">
        <v>50609</v>
      </c>
      <c r="D13" s="357">
        <v>88.19203624640586</v>
      </c>
      <c r="E13" s="357">
        <v>105.523352793995</v>
      </c>
      <c r="F13" s="721"/>
    </row>
    <row r="14" spans="1:6" s="702" customFormat="1" ht="21.75" customHeight="1">
      <c r="A14" s="408" t="s">
        <v>19</v>
      </c>
      <c r="B14" s="605">
        <v>15075</v>
      </c>
      <c r="C14" s="605">
        <v>16309</v>
      </c>
      <c r="D14" s="357">
        <v>108.18573797678275</v>
      </c>
      <c r="E14" s="357">
        <v>101.1975676346488</v>
      </c>
      <c r="F14" s="721"/>
    </row>
    <row r="15" spans="1:6" s="702" customFormat="1" ht="21.75" customHeight="1">
      <c r="A15" s="408" t="s">
        <v>20</v>
      </c>
      <c r="B15" s="605">
        <v>17683</v>
      </c>
      <c r="C15" s="605">
        <v>14989</v>
      </c>
      <c r="D15" s="357">
        <v>84.76502855850252</v>
      </c>
      <c r="E15" s="357">
        <v>90.77090776963604</v>
      </c>
      <c r="F15" s="721"/>
    </row>
    <row r="16" spans="1:6" s="702" customFormat="1" ht="21.75" customHeight="1">
      <c r="A16" s="408" t="s">
        <v>21</v>
      </c>
      <c r="B16" s="605">
        <v>8466</v>
      </c>
      <c r="C16" s="605">
        <v>11007</v>
      </c>
      <c r="D16" s="357">
        <v>130.01417434443655</v>
      </c>
      <c r="E16" s="357">
        <v>71.05416048027887</v>
      </c>
      <c r="F16" s="721"/>
    </row>
    <row r="17" spans="1:6" s="702" customFormat="1" ht="21.75" customHeight="1">
      <c r="A17" s="408" t="s">
        <v>22</v>
      </c>
      <c r="B17" s="605">
        <v>20494</v>
      </c>
      <c r="C17" s="605">
        <v>29311</v>
      </c>
      <c r="D17" s="357">
        <v>143.02234800429395</v>
      </c>
      <c r="E17" s="357">
        <v>139.9828072018721</v>
      </c>
      <c r="F17" s="721"/>
    </row>
    <row r="18" spans="1:6" s="702" customFormat="1" ht="21.75" customHeight="1">
      <c r="A18" s="408" t="s">
        <v>23</v>
      </c>
      <c r="B18" s="605">
        <v>8504</v>
      </c>
      <c r="C18" s="605">
        <v>13109</v>
      </c>
      <c r="D18" s="357">
        <v>154.15098777046097</v>
      </c>
      <c r="E18" s="357">
        <v>155.24632875414494</v>
      </c>
      <c r="F18" s="721"/>
    </row>
    <row r="19" spans="1:6" s="702" customFormat="1" ht="21.75" customHeight="1">
      <c r="A19" s="408" t="s">
        <v>24</v>
      </c>
      <c r="B19" s="605">
        <v>-70</v>
      </c>
      <c r="C19" s="605">
        <v>-142</v>
      </c>
      <c r="D19" s="357">
        <v>202.85714285714283</v>
      </c>
      <c r="E19" s="357">
        <v>-346.3414634146341</v>
      </c>
      <c r="F19" s="721"/>
    </row>
    <row r="20" spans="1:6" s="701" customFormat="1" ht="21.75" customHeight="1">
      <c r="A20" s="412" t="s">
        <v>25</v>
      </c>
      <c r="B20" s="723">
        <v>457205</v>
      </c>
      <c r="C20" s="723">
        <v>551691</v>
      </c>
      <c r="D20" s="414">
        <v>120.66600321518794</v>
      </c>
      <c r="E20" s="414">
        <v>111.53339182681617</v>
      </c>
      <c r="F20" s="721"/>
    </row>
    <row r="21" spans="1:6" s="702" customFormat="1" ht="21.75" customHeight="1">
      <c r="A21" s="408" t="s">
        <v>26</v>
      </c>
      <c r="B21" s="605">
        <v>121436</v>
      </c>
      <c r="C21" s="605">
        <v>175756</v>
      </c>
      <c r="D21" s="357">
        <v>144.73138113903622</v>
      </c>
      <c r="E21" s="357">
        <v>140.32079071958356</v>
      </c>
      <c r="F21" s="721"/>
    </row>
    <row r="22" spans="1:6" s="702" customFormat="1" ht="21.75" customHeight="1">
      <c r="A22" s="408" t="s">
        <v>27</v>
      </c>
      <c r="B22" s="605">
        <v>62867</v>
      </c>
      <c r="C22" s="605">
        <v>86033</v>
      </c>
      <c r="D22" s="357">
        <v>136.849221372103</v>
      </c>
      <c r="E22" s="357">
        <v>289.32270648372344</v>
      </c>
      <c r="F22" s="721"/>
    </row>
    <row r="23" spans="1:6" s="702" customFormat="1" ht="21.75" customHeight="1">
      <c r="A23" s="408" t="s">
        <v>28</v>
      </c>
      <c r="B23" s="605">
        <v>102413</v>
      </c>
      <c r="C23" s="605">
        <v>123201</v>
      </c>
      <c r="D23" s="357">
        <v>120.29820432952847</v>
      </c>
      <c r="E23" s="357">
        <v>172.8942715203907</v>
      </c>
      <c r="F23" s="721"/>
    </row>
    <row r="24" spans="1:6" s="702" customFormat="1" ht="21.75" customHeight="1">
      <c r="A24" s="408" t="s">
        <v>29</v>
      </c>
      <c r="B24" s="605"/>
      <c r="C24" s="605">
        <v>12056</v>
      </c>
      <c r="D24" s="357"/>
      <c r="E24" s="357"/>
      <c r="F24" s="721"/>
    </row>
    <row r="25" spans="1:6" ht="21.75" customHeight="1">
      <c r="A25" s="408" t="s">
        <v>30</v>
      </c>
      <c r="B25" s="605">
        <v>158704</v>
      </c>
      <c r="C25" s="605">
        <v>144098</v>
      </c>
      <c r="D25" s="357">
        <v>90.7967032967033</v>
      </c>
      <c r="E25" s="357">
        <v>57.05111708508692</v>
      </c>
      <c r="F25" s="721"/>
    </row>
    <row r="26" spans="1:6" s="702" customFormat="1" ht="21.75" customHeight="1">
      <c r="A26" s="408" t="s">
        <v>31</v>
      </c>
      <c r="B26" s="605">
        <v>11785</v>
      </c>
      <c r="C26" s="605">
        <v>10547</v>
      </c>
      <c r="D26" s="357">
        <v>89.49512091641918</v>
      </c>
      <c r="E26" s="357">
        <v>66.67720318624352</v>
      </c>
      <c r="F26" s="721"/>
    </row>
    <row r="27" spans="1:6" s="702" customFormat="1" ht="21.75" customHeight="1">
      <c r="A27" s="408"/>
      <c r="B27" s="605"/>
      <c r="C27" s="605"/>
      <c r="D27" s="414"/>
      <c r="E27" s="357"/>
      <c r="F27" s="411"/>
    </row>
    <row r="28" spans="1:6" ht="21.75" customHeight="1">
      <c r="A28" s="719" t="s">
        <v>32</v>
      </c>
      <c r="B28" s="720">
        <v>534175</v>
      </c>
      <c r="C28" s="720">
        <v>374632</v>
      </c>
      <c r="D28" s="414">
        <v>70.13282164084804</v>
      </c>
      <c r="E28" s="414">
        <v>92.33279358014103</v>
      </c>
      <c r="F28" s="411"/>
    </row>
    <row r="29" spans="1:6" ht="21.75" customHeight="1">
      <c r="A29" s="408" t="s">
        <v>33</v>
      </c>
      <c r="B29" s="605">
        <v>454287</v>
      </c>
      <c r="C29" s="605">
        <v>320347</v>
      </c>
      <c r="D29" s="357">
        <v>70.51643564530792</v>
      </c>
      <c r="E29" s="357">
        <v>93.58579971545677</v>
      </c>
      <c r="F29" s="411"/>
    </row>
    <row r="30" spans="1:6" ht="21.75" customHeight="1">
      <c r="A30" s="408" t="s">
        <v>34</v>
      </c>
      <c r="B30" s="605">
        <v>18542</v>
      </c>
      <c r="C30" s="605">
        <v>14524</v>
      </c>
      <c r="D30" s="357">
        <v>78.33027720849962</v>
      </c>
      <c r="E30" s="357">
        <v>74.60831150151539</v>
      </c>
      <c r="F30" s="411"/>
    </row>
    <row r="31" spans="1:6" ht="21.75" customHeight="1">
      <c r="A31" s="408" t="s">
        <v>35</v>
      </c>
      <c r="B31" s="605">
        <v>54798</v>
      </c>
      <c r="C31" s="605">
        <v>31825</v>
      </c>
      <c r="D31" s="357">
        <v>58.076937114493234</v>
      </c>
      <c r="E31" s="357">
        <v>87.3137808993388</v>
      </c>
      <c r="F31" s="724"/>
    </row>
    <row r="32" spans="1:6" ht="21.75" customHeight="1">
      <c r="A32" s="408" t="s">
        <v>36</v>
      </c>
      <c r="B32" s="605">
        <v>3008</v>
      </c>
      <c r="C32" s="605">
        <v>3378</v>
      </c>
      <c r="D32" s="357">
        <v>112.30053191489363</v>
      </c>
      <c r="E32" s="357">
        <v>124.37407952871871</v>
      </c>
      <c r="F32" s="724"/>
    </row>
    <row r="33" spans="1:6" ht="21.75" customHeight="1">
      <c r="A33" s="408" t="s">
        <v>37</v>
      </c>
      <c r="B33" s="605">
        <v>3540</v>
      </c>
      <c r="C33" s="605">
        <v>4231</v>
      </c>
      <c r="D33" s="357">
        <v>119.51977401129943</v>
      </c>
      <c r="E33" s="357">
        <v>119.51977401129943</v>
      </c>
      <c r="F33" s="724"/>
    </row>
    <row r="34" spans="1:6" ht="21.75" customHeight="1">
      <c r="A34" s="408" t="s">
        <v>38</v>
      </c>
      <c r="B34" s="605"/>
      <c r="C34" s="605">
        <v>327</v>
      </c>
      <c r="D34" s="357"/>
      <c r="E34" s="357">
        <v>25.829383886255926</v>
      </c>
      <c r="F34" s="656"/>
    </row>
    <row r="35" spans="1:6" ht="21.75" customHeight="1">
      <c r="A35" s="408"/>
      <c r="B35" s="605"/>
      <c r="C35" s="605"/>
      <c r="D35" s="357"/>
      <c r="E35" s="357"/>
      <c r="F35" s="656"/>
    </row>
    <row r="36" spans="1:6" ht="21.75" customHeight="1">
      <c r="A36" s="719" t="s">
        <v>39</v>
      </c>
      <c r="B36" s="605"/>
      <c r="C36" s="605"/>
      <c r="D36" s="357"/>
      <c r="E36" s="357"/>
      <c r="F36" s="656"/>
    </row>
    <row r="37" spans="1:6" ht="39.75" customHeight="1">
      <c r="A37" s="408" t="s">
        <v>40</v>
      </c>
      <c r="B37" s="605"/>
      <c r="C37" s="605"/>
      <c r="D37" s="357"/>
      <c r="E37" s="357"/>
      <c r="F37" s="656"/>
    </row>
  </sheetData>
  <sheetProtection/>
  <mergeCells count="1">
    <mergeCell ref="A1:F1"/>
  </mergeCells>
  <printOptions horizontalCentered="1"/>
  <pageMargins left="0.9798611111111111" right="0.9798611111111111" top="1.1805555555555556" bottom="0.9798611111111111" header="0.5118055555555555" footer="0.7909722222222222"/>
  <pageSetup fitToHeight="0" fitToWidth="1" horizontalDpi="600" verticalDpi="600" orientation="landscape" paperSize="9" scale="84"/>
  <headerFooter>
    <oddFooter>&amp;C— &amp;P —</oddFooter>
  </headerFooter>
</worksheet>
</file>

<file path=xl/worksheets/sheet10.xml><?xml version="1.0" encoding="utf-8"?>
<worksheet xmlns="http://schemas.openxmlformats.org/spreadsheetml/2006/main" xmlns:r="http://schemas.openxmlformats.org/officeDocument/2006/relationships">
  <dimension ref="A1:ID54"/>
  <sheetViews>
    <sheetView view="pageBreakPreview" zoomScale="85" zoomScaleSheetLayoutView="85" workbookViewId="0" topLeftCell="A1">
      <pane ySplit="3" topLeftCell="A49" activePane="bottomLeft" state="frozen"/>
      <selection pane="bottomLeft" activeCell="E62" sqref="E62"/>
    </sheetView>
  </sheetViews>
  <sheetFormatPr defaultColWidth="8.75390625" defaultRowHeight="14.25"/>
  <cols>
    <col min="1" max="1" width="45.25390625" style="330" customWidth="1"/>
    <col min="2" max="2" width="19.625" style="330" customWidth="1"/>
    <col min="3" max="3" width="19.875" style="330" customWidth="1"/>
    <col min="4" max="4" width="21.75390625" style="330" customWidth="1"/>
    <col min="5" max="5" width="31.75390625" style="330" customWidth="1"/>
    <col min="6" max="243" width="8.75390625" style="330" customWidth="1"/>
  </cols>
  <sheetData>
    <row r="1" spans="1:5" s="615" customFormat="1" ht="29.25" customHeight="1">
      <c r="A1" s="618" t="s">
        <v>593</v>
      </c>
      <c r="B1" s="618"/>
      <c r="C1" s="618"/>
      <c r="D1" s="618"/>
      <c r="E1" s="618"/>
    </row>
    <row r="2" spans="1:5" s="330" customFormat="1" ht="18.75" customHeight="1">
      <c r="A2" s="619" t="s">
        <v>594</v>
      </c>
      <c r="B2" s="620"/>
      <c r="C2" s="620"/>
      <c r="D2" s="621"/>
      <c r="E2" s="335" t="s">
        <v>2</v>
      </c>
    </row>
    <row r="3" spans="1:5" s="616" customFormat="1" ht="26.25" customHeight="1">
      <c r="A3" s="622" t="s">
        <v>3</v>
      </c>
      <c r="B3" s="530" t="s">
        <v>5</v>
      </c>
      <c r="C3" s="530" t="s">
        <v>595</v>
      </c>
      <c r="D3" s="489" t="s">
        <v>596</v>
      </c>
      <c r="E3" s="530" t="s">
        <v>597</v>
      </c>
    </row>
    <row r="4" spans="1:5" s="330" customFormat="1" ht="26.25" customHeight="1">
      <c r="A4" s="535" t="s">
        <v>598</v>
      </c>
      <c r="B4" s="432">
        <v>1766076</v>
      </c>
      <c r="C4" s="432">
        <v>1925080</v>
      </c>
      <c r="D4" s="623">
        <v>109.00323655380629</v>
      </c>
      <c r="E4" s="624"/>
    </row>
    <row r="5" spans="1:5" s="330" customFormat="1" ht="26.25" customHeight="1">
      <c r="A5" s="535" t="s">
        <v>599</v>
      </c>
      <c r="B5" s="432">
        <v>749374</v>
      </c>
      <c r="C5" s="432">
        <v>817800</v>
      </c>
      <c r="D5" s="623">
        <v>109.1310880815187</v>
      </c>
      <c r="E5" s="537"/>
    </row>
    <row r="6" spans="1:5" s="333" customFormat="1" ht="26.25" customHeight="1">
      <c r="A6" s="535" t="s">
        <v>600</v>
      </c>
      <c r="B6" s="432">
        <v>330695</v>
      </c>
      <c r="C6" s="432">
        <v>363000</v>
      </c>
      <c r="D6" s="623">
        <v>109.7688202119778</v>
      </c>
      <c r="E6" s="537"/>
    </row>
    <row r="7" spans="1:5" s="333" customFormat="1" ht="26.25" customHeight="1">
      <c r="A7" s="535" t="s">
        <v>601</v>
      </c>
      <c r="B7" s="432">
        <v>21389</v>
      </c>
      <c r="C7" s="432">
        <v>23500</v>
      </c>
      <c r="D7" s="623">
        <v>109.8695591191734</v>
      </c>
      <c r="E7" s="625"/>
    </row>
    <row r="8" spans="1:5" s="333" customFormat="1" ht="26.25" customHeight="1">
      <c r="A8" s="535" t="s">
        <v>602</v>
      </c>
      <c r="B8" s="432">
        <v>331855</v>
      </c>
      <c r="C8" s="432">
        <v>361510</v>
      </c>
      <c r="D8" s="623">
        <v>108.93613174428592</v>
      </c>
      <c r="E8" s="625"/>
    </row>
    <row r="9" spans="1:5" s="333" customFormat="1" ht="26.25" customHeight="1">
      <c r="A9" s="535" t="s">
        <v>603</v>
      </c>
      <c r="B9" s="432">
        <v>116906</v>
      </c>
      <c r="C9" s="432">
        <v>125100</v>
      </c>
      <c r="D9" s="623">
        <v>107.00905000598773</v>
      </c>
      <c r="E9" s="342"/>
    </row>
    <row r="10" spans="1:5" s="333" customFormat="1" ht="26.25" customHeight="1">
      <c r="A10" s="535" t="s">
        <v>604</v>
      </c>
      <c r="B10" s="432">
        <v>39920</v>
      </c>
      <c r="C10" s="432">
        <v>43700</v>
      </c>
      <c r="D10" s="623">
        <v>109.4689378757515</v>
      </c>
      <c r="E10" s="342"/>
    </row>
    <row r="11" spans="1:5" s="333" customFormat="1" ht="26.25" customHeight="1">
      <c r="A11" s="535" t="s">
        <v>605</v>
      </c>
      <c r="B11" s="432">
        <v>40745</v>
      </c>
      <c r="C11" s="432">
        <v>43600</v>
      </c>
      <c r="D11" s="623">
        <v>107.00699472327892</v>
      </c>
      <c r="E11" s="342"/>
    </row>
    <row r="12" spans="1:5" s="333" customFormat="1" ht="26.25" customHeight="1">
      <c r="A12" s="535" t="s">
        <v>606</v>
      </c>
      <c r="B12" s="432">
        <v>50609</v>
      </c>
      <c r="C12" s="432">
        <v>55150</v>
      </c>
      <c r="D12" s="623">
        <v>108.97271236341362</v>
      </c>
      <c r="E12" s="626"/>
    </row>
    <row r="13" spans="1:5" s="333" customFormat="1" ht="26.25" customHeight="1">
      <c r="A13" s="535" t="s">
        <v>607</v>
      </c>
      <c r="B13" s="432">
        <v>16309</v>
      </c>
      <c r="C13" s="432">
        <v>17450</v>
      </c>
      <c r="D13" s="623">
        <v>106.9961371022135</v>
      </c>
      <c r="E13" s="342"/>
    </row>
    <row r="14" spans="1:5" s="333" customFormat="1" ht="26.25" customHeight="1">
      <c r="A14" s="535" t="s">
        <v>608</v>
      </c>
      <c r="B14" s="432">
        <v>14989</v>
      </c>
      <c r="C14" s="432">
        <v>16330</v>
      </c>
      <c r="D14" s="623">
        <v>108.94656081126159</v>
      </c>
      <c r="E14" s="342"/>
    </row>
    <row r="15" spans="1:5" s="333" customFormat="1" ht="26.25" customHeight="1">
      <c r="A15" s="535" t="s">
        <v>609</v>
      </c>
      <c r="B15" s="432">
        <v>11007</v>
      </c>
      <c r="C15" s="432">
        <v>11980</v>
      </c>
      <c r="D15" s="623">
        <v>108.83982919960025</v>
      </c>
      <c r="E15" s="342"/>
    </row>
    <row r="16" spans="1:5" s="333" customFormat="1" ht="26.25" customHeight="1">
      <c r="A16" s="535" t="s">
        <v>610</v>
      </c>
      <c r="B16" s="432">
        <v>29311</v>
      </c>
      <c r="C16" s="432">
        <v>31660</v>
      </c>
      <c r="D16" s="623">
        <v>108.01405615639179</v>
      </c>
      <c r="E16" s="342"/>
    </row>
    <row r="17" spans="1:5" s="333" customFormat="1" ht="26.25" customHeight="1">
      <c r="A17" s="535" t="s">
        <v>611</v>
      </c>
      <c r="B17" s="432">
        <v>13109</v>
      </c>
      <c r="C17" s="432">
        <v>14300</v>
      </c>
      <c r="D17" s="623">
        <v>109.08536120222747</v>
      </c>
      <c r="E17" s="342"/>
    </row>
    <row r="18" spans="1:5" s="333" customFormat="1" ht="26.25" customHeight="1">
      <c r="A18" s="535" t="s">
        <v>612</v>
      </c>
      <c r="B18" s="432">
        <v>-142</v>
      </c>
      <c r="C18" s="432"/>
      <c r="D18" s="623"/>
      <c r="E18" s="342"/>
    </row>
    <row r="19" spans="1:238" s="333" customFormat="1" ht="26.25" customHeight="1">
      <c r="A19" s="535" t="s">
        <v>613</v>
      </c>
      <c r="B19" s="432">
        <v>551691</v>
      </c>
      <c r="C19" s="432">
        <v>554920</v>
      </c>
      <c r="D19" s="623">
        <v>100.58529140406496</v>
      </c>
      <c r="E19" s="342"/>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c r="FB19" s="330"/>
      <c r="FC19" s="330"/>
      <c r="FD19" s="330"/>
      <c r="FE19" s="330"/>
      <c r="FF19" s="330"/>
      <c r="FG19" s="330"/>
      <c r="FH19" s="330"/>
      <c r="FI19" s="330"/>
      <c r="FJ19" s="330"/>
      <c r="FK19" s="330"/>
      <c r="FL19" s="330"/>
      <c r="FM19" s="330"/>
      <c r="FN19" s="330"/>
      <c r="FO19" s="330"/>
      <c r="FP19" s="330"/>
      <c r="FQ19" s="330"/>
      <c r="FR19" s="330"/>
      <c r="FS19" s="330"/>
      <c r="FT19" s="330"/>
      <c r="FU19" s="330"/>
      <c r="FV19" s="330"/>
      <c r="FW19" s="330"/>
      <c r="FX19" s="330"/>
      <c r="FY19" s="330"/>
      <c r="FZ19" s="330"/>
      <c r="GA19" s="330"/>
      <c r="GB19" s="330"/>
      <c r="GC19" s="330"/>
      <c r="GD19" s="330"/>
      <c r="GE19" s="330"/>
      <c r="GF19" s="330"/>
      <c r="GG19" s="330"/>
      <c r="GH19" s="330"/>
      <c r="GI19" s="330"/>
      <c r="GJ19" s="330"/>
      <c r="GK19" s="330"/>
      <c r="GL19" s="330"/>
      <c r="GM19" s="330"/>
      <c r="GN19" s="330"/>
      <c r="GO19" s="330"/>
      <c r="GP19" s="330"/>
      <c r="GQ19" s="330"/>
      <c r="GR19" s="330"/>
      <c r="GS19" s="330"/>
      <c r="GT19" s="330"/>
      <c r="GU19" s="330"/>
      <c r="GV19" s="330"/>
      <c r="GW19" s="330"/>
      <c r="GX19" s="330"/>
      <c r="GY19" s="330"/>
      <c r="GZ19" s="330"/>
      <c r="HA19" s="330"/>
      <c r="HB19" s="330"/>
      <c r="HC19" s="330"/>
      <c r="HD19" s="330"/>
      <c r="HE19" s="330"/>
      <c r="HF19" s="330"/>
      <c r="HG19" s="330"/>
      <c r="HH19" s="330"/>
      <c r="HI19" s="330"/>
      <c r="HJ19" s="330"/>
      <c r="HK19" s="330"/>
      <c r="HL19" s="330"/>
      <c r="HM19" s="330"/>
      <c r="HN19" s="330"/>
      <c r="HO19" s="330"/>
      <c r="HP19" s="330"/>
      <c r="HQ19" s="330"/>
      <c r="HR19" s="330"/>
      <c r="HS19" s="330"/>
      <c r="HT19" s="330"/>
      <c r="HU19" s="330"/>
      <c r="HV19" s="330"/>
      <c r="HW19" s="330"/>
      <c r="HX19" s="330"/>
      <c r="HY19" s="330"/>
      <c r="HZ19" s="330"/>
      <c r="IA19" s="330"/>
      <c r="IB19" s="330"/>
      <c r="IC19" s="330"/>
      <c r="ID19" s="330"/>
    </row>
    <row r="20" spans="1:5" s="333" customFormat="1" ht="26.25" customHeight="1">
      <c r="A20" s="535" t="s">
        <v>614</v>
      </c>
      <c r="B20" s="432">
        <v>175756</v>
      </c>
      <c r="C20" s="432">
        <v>178830</v>
      </c>
      <c r="D20" s="623">
        <v>101.74901568083024</v>
      </c>
      <c r="E20" s="625"/>
    </row>
    <row r="21" spans="1:5" s="333" customFormat="1" ht="26.25" customHeight="1">
      <c r="A21" s="535" t="s">
        <v>615</v>
      </c>
      <c r="B21" s="432">
        <v>86033</v>
      </c>
      <c r="C21" s="432">
        <v>88100</v>
      </c>
      <c r="D21" s="623">
        <v>102.40256645705716</v>
      </c>
      <c r="E21" s="537"/>
    </row>
    <row r="22" spans="1:5" s="333" customFormat="1" ht="26.25" customHeight="1">
      <c r="A22" s="535" t="s">
        <v>616</v>
      </c>
      <c r="B22" s="432">
        <v>123201</v>
      </c>
      <c r="C22" s="432">
        <v>159900</v>
      </c>
      <c r="D22" s="623">
        <v>129.78790756568534</v>
      </c>
      <c r="E22" s="537"/>
    </row>
    <row r="23" spans="1:5" s="333" customFormat="1" ht="26.25" customHeight="1">
      <c r="A23" s="535" t="s">
        <v>617</v>
      </c>
      <c r="B23" s="432">
        <v>12056</v>
      </c>
      <c r="C23" s="432"/>
      <c r="D23" s="623"/>
      <c r="E23" s="537"/>
    </row>
    <row r="24" spans="1:5" s="333" customFormat="1" ht="26.25" customHeight="1">
      <c r="A24" s="535" t="s">
        <v>618</v>
      </c>
      <c r="B24" s="432">
        <v>144098</v>
      </c>
      <c r="C24" s="432">
        <v>117200</v>
      </c>
      <c r="D24" s="623">
        <v>81.33353689849963</v>
      </c>
      <c r="E24" s="625"/>
    </row>
    <row r="25" spans="1:5" s="333" customFormat="1" ht="26.25" customHeight="1">
      <c r="A25" s="535" t="s">
        <v>619</v>
      </c>
      <c r="B25" s="432">
        <v>117936</v>
      </c>
      <c r="C25" s="432">
        <v>91300</v>
      </c>
      <c r="D25" s="623">
        <v>77.41486908153576</v>
      </c>
      <c r="E25" s="625"/>
    </row>
    <row r="26" spans="1:5" s="333" customFormat="1" ht="26.25" customHeight="1">
      <c r="A26" s="535" t="s">
        <v>620</v>
      </c>
      <c r="B26" s="432">
        <v>10547</v>
      </c>
      <c r="C26" s="432">
        <v>10890</v>
      </c>
      <c r="D26" s="623">
        <v>103.25210960462692</v>
      </c>
      <c r="E26" s="537"/>
    </row>
    <row r="27" spans="1:238" s="617" customFormat="1" ht="26.25" customHeight="1">
      <c r="A27" s="533" t="s">
        <v>9</v>
      </c>
      <c r="B27" s="435">
        <v>2317767</v>
      </c>
      <c r="C27" s="435">
        <v>2480000</v>
      </c>
      <c r="D27" s="627">
        <v>106.99953878021388</v>
      </c>
      <c r="E27" s="628"/>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29"/>
      <c r="AY27" s="629"/>
      <c r="AZ27" s="629"/>
      <c r="BA27" s="629"/>
      <c r="BB27" s="629"/>
      <c r="BC27" s="629"/>
      <c r="BD27" s="629"/>
      <c r="BE27" s="629"/>
      <c r="BF27" s="629"/>
      <c r="BG27" s="629"/>
      <c r="BH27" s="629"/>
      <c r="BI27" s="629"/>
      <c r="BJ27" s="629"/>
      <c r="BK27" s="629"/>
      <c r="BL27" s="629"/>
      <c r="BM27" s="629"/>
      <c r="BN27" s="629"/>
      <c r="BO27" s="629"/>
      <c r="BP27" s="629"/>
      <c r="BQ27" s="629"/>
      <c r="BR27" s="629"/>
      <c r="BS27" s="629"/>
      <c r="BT27" s="629"/>
      <c r="BU27" s="629"/>
      <c r="BV27" s="629"/>
      <c r="BW27" s="629"/>
      <c r="BX27" s="629"/>
      <c r="BY27" s="629"/>
      <c r="BZ27" s="629"/>
      <c r="CA27" s="629"/>
      <c r="CB27" s="629"/>
      <c r="CC27" s="629"/>
      <c r="CD27" s="629"/>
      <c r="CE27" s="629"/>
      <c r="CF27" s="629"/>
      <c r="CG27" s="629"/>
      <c r="CH27" s="629"/>
      <c r="CI27" s="629"/>
      <c r="CJ27" s="629"/>
      <c r="CK27" s="629"/>
      <c r="CL27" s="629"/>
      <c r="CM27" s="629"/>
      <c r="CN27" s="629"/>
      <c r="CO27" s="629"/>
      <c r="CP27" s="629"/>
      <c r="CQ27" s="629"/>
      <c r="CR27" s="629"/>
      <c r="CS27" s="629"/>
      <c r="CT27" s="629"/>
      <c r="CU27" s="629"/>
      <c r="CV27" s="629"/>
      <c r="CW27" s="629"/>
      <c r="CX27" s="629"/>
      <c r="CY27" s="629"/>
      <c r="CZ27" s="629"/>
      <c r="DA27" s="629"/>
      <c r="DB27" s="629"/>
      <c r="DC27" s="629"/>
      <c r="DD27" s="629"/>
      <c r="DE27" s="629"/>
      <c r="DF27" s="629"/>
      <c r="DG27" s="629"/>
      <c r="DH27" s="629"/>
      <c r="DI27" s="629"/>
      <c r="DJ27" s="629"/>
      <c r="DK27" s="629"/>
      <c r="DL27" s="629"/>
      <c r="DM27" s="629"/>
      <c r="DN27" s="629"/>
      <c r="DO27" s="629"/>
      <c r="DP27" s="629"/>
      <c r="DQ27" s="629"/>
      <c r="DR27" s="629"/>
      <c r="DS27" s="629"/>
      <c r="DT27" s="629"/>
      <c r="DU27" s="629"/>
      <c r="DV27" s="629"/>
      <c r="DW27" s="629"/>
      <c r="DX27" s="629"/>
      <c r="DY27" s="629"/>
      <c r="DZ27" s="629"/>
      <c r="EA27" s="629"/>
      <c r="EB27" s="629"/>
      <c r="EC27" s="629"/>
      <c r="ED27" s="629"/>
      <c r="EE27" s="629"/>
      <c r="EF27" s="629"/>
      <c r="EG27" s="629"/>
      <c r="EH27" s="629"/>
      <c r="EI27" s="629"/>
      <c r="EJ27" s="629"/>
      <c r="EK27" s="629"/>
      <c r="EL27" s="629"/>
      <c r="EM27" s="629"/>
      <c r="EN27" s="629"/>
      <c r="EO27" s="629"/>
      <c r="EP27" s="629"/>
      <c r="EQ27" s="629"/>
      <c r="ER27" s="629"/>
      <c r="ES27" s="629"/>
      <c r="ET27" s="629"/>
      <c r="EU27" s="629"/>
      <c r="EV27" s="629"/>
      <c r="EW27" s="629"/>
      <c r="EX27" s="629"/>
      <c r="EY27" s="629"/>
      <c r="EZ27" s="629"/>
      <c r="FA27" s="629"/>
      <c r="FB27" s="629"/>
      <c r="FC27" s="629"/>
      <c r="FD27" s="629"/>
      <c r="FE27" s="629"/>
      <c r="FF27" s="629"/>
      <c r="FG27" s="629"/>
      <c r="FH27" s="629"/>
      <c r="FI27" s="629"/>
      <c r="FJ27" s="629"/>
      <c r="FK27" s="629"/>
      <c r="FL27" s="629"/>
      <c r="FM27" s="629"/>
      <c r="FN27" s="629"/>
      <c r="FO27" s="629"/>
      <c r="FP27" s="629"/>
      <c r="FQ27" s="629"/>
      <c r="FR27" s="629"/>
      <c r="FS27" s="629"/>
      <c r="FT27" s="629"/>
      <c r="FU27" s="629"/>
      <c r="FV27" s="629"/>
      <c r="FW27" s="629"/>
      <c r="FX27" s="629"/>
      <c r="FY27" s="629"/>
      <c r="FZ27" s="629"/>
      <c r="GA27" s="629"/>
      <c r="GB27" s="629"/>
      <c r="GC27" s="629"/>
      <c r="GD27" s="629"/>
      <c r="GE27" s="629"/>
      <c r="GF27" s="629"/>
      <c r="GG27" s="629"/>
      <c r="GH27" s="629"/>
      <c r="GI27" s="629"/>
      <c r="GJ27" s="629"/>
      <c r="GK27" s="629"/>
      <c r="GL27" s="629"/>
      <c r="GM27" s="629"/>
      <c r="GN27" s="629"/>
      <c r="GO27" s="629"/>
      <c r="GP27" s="629"/>
      <c r="GQ27" s="629"/>
      <c r="GR27" s="629"/>
      <c r="GS27" s="629"/>
      <c r="GT27" s="629"/>
      <c r="GU27" s="629"/>
      <c r="GV27" s="629"/>
      <c r="GW27" s="629"/>
      <c r="GX27" s="629"/>
      <c r="GY27" s="629"/>
      <c r="GZ27" s="629"/>
      <c r="HA27" s="629"/>
      <c r="HB27" s="629"/>
      <c r="HC27" s="629"/>
      <c r="HD27" s="629"/>
      <c r="HE27" s="629"/>
      <c r="HF27" s="629"/>
      <c r="HG27" s="629"/>
      <c r="HH27" s="629"/>
      <c r="HI27" s="629"/>
      <c r="HJ27" s="629"/>
      <c r="HK27" s="629"/>
      <c r="HL27" s="629"/>
      <c r="HM27" s="629"/>
      <c r="HN27" s="629"/>
      <c r="HO27" s="629"/>
      <c r="HP27" s="629"/>
      <c r="HQ27" s="629"/>
      <c r="HR27" s="629"/>
      <c r="HS27" s="629"/>
      <c r="HT27" s="629"/>
      <c r="HU27" s="629"/>
      <c r="HV27" s="629"/>
      <c r="HW27" s="629"/>
      <c r="HX27" s="629"/>
      <c r="HY27" s="629"/>
      <c r="HZ27" s="629"/>
      <c r="IA27" s="629"/>
      <c r="IB27" s="629"/>
      <c r="IC27" s="629"/>
      <c r="ID27" s="629"/>
    </row>
    <row r="28" spans="1:5" s="617" customFormat="1" ht="26.25" customHeight="1">
      <c r="A28" s="533"/>
      <c r="B28" s="432"/>
      <c r="C28" s="432"/>
      <c r="D28" s="630"/>
      <c r="E28" s="342"/>
    </row>
    <row r="29" spans="1:5" s="333" customFormat="1" ht="26.25" customHeight="1">
      <c r="A29" s="631" t="s">
        <v>621</v>
      </c>
      <c r="B29" s="632">
        <v>3108663</v>
      </c>
      <c r="C29" s="632">
        <v>2681211</v>
      </c>
      <c r="D29" s="633"/>
      <c r="E29" s="552"/>
    </row>
    <row r="30" spans="1:5" s="617" customFormat="1" ht="26.25" customHeight="1">
      <c r="A30" s="631" t="s">
        <v>622</v>
      </c>
      <c r="B30" s="632">
        <v>15300</v>
      </c>
      <c r="C30" s="632">
        <v>15300</v>
      </c>
      <c r="D30" s="633"/>
      <c r="E30" s="342"/>
    </row>
    <row r="31" spans="1:5" s="617" customFormat="1" ht="26.25" customHeight="1">
      <c r="A31" s="631" t="s">
        <v>623</v>
      </c>
      <c r="B31" s="632">
        <v>5849</v>
      </c>
      <c r="C31" s="632">
        <v>5849</v>
      </c>
      <c r="D31" s="633"/>
      <c r="E31" s="342"/>
    </row>
    <row r="32" spans="1:5" s="617" customFormat="1" ht="26.25" customHeight="1">
      <c r="A32" s="631" t="s">
        <v>624</v>
      </c>
      <c r="B32" s="632">
        <v>2823</v>
      </c>
      <c r="C32" s="632">
        <v>2823</v>
      </c>
      <c r="D32" s="633"/>
      <c r="E32" s="342"/>
    </row>
    <row r="33" spans="1:5" s="617" customFormat="1" ht="26.25" customHeight="1">
      <c r="A33" s="631" t="s">
        <v>625</v>
      </c>
      <c r="B33" s="632">
        <v>6628</v>
      </c>
      <c r="C33" s="632">
        <v>6628</v>
      </c>
      <c r="D33" s="633"/>
      <c r="E33" s="342"/>
    </row>
    <row r="34" spans="1:5" s="617" customFormat="1" ht="26.25" customHeight="1">
      <c r="A34" s="631" t="s">
        <v>626</v>
      </c>
      <c r="B34" s="632">
        <v>1950023</v>
      </c>
      <c r="C34" s="632">
        <v>1715737</v>
      </c>
      <c r="D34" s="633"/>
      <c r="E34" s="342"/>
    </row>
    <row r="35" spans="1:5" s="617" customFormat="1" ht="26.25" customHeight="1">
      <c r="A35" s="634" t="s">
        <v>627</v>
      </c>
      <c r="B35" s="632">
        <v>327607</v>
      </c>
      <c r="C35" s="632">
        <v>74460</v>
      </c>
      <c r="D35" s="633"/>
      <c r="E35" s="342"/>
    </row>
    <row r="36" spans="1:5" s="617" customFormat="1" ht="26.25" customHeight="1">
      <c r="A36" s="631" t="s">
        <v>628</v>
      </c>
      <c r="B36" s="632">
        <v>492592</v>
      </c>
      <c r="C36" s="632"/>
      <c r="D36" s="633"/>
      <c r="E36" s="552"/>
    </row>
    <row r="37" spans="1:5" s="617" customFormat="1" ht="26.25" customHeight="1">
      <c r="A37" s="631" t="s">
        <v>629</v>
      </c>
      <c r="B37" s="632">
        <v>72916</v>
      </c>
      <c r="C37" s="632">
        <v>589592</v>
      </c>
      <c r="D37" s="633"/>
      <c r="E37" s="342"/>
    </row>
    <row r="38" spans="1:5" s="617" customFormat="1" ht="26.25" customHeight="1">
      <c r="A38" s="631" t="s">
        <v>630</v>
      </c>
      <c r="B38" s="632">
        <v>84182</v>
      </c>
      <c r="C38" s="632">
        <v>6320</v>
      </c>
      <c r="D38" s="633"/>
      <c r="E38" s="342"/>
    </row>
    <row r="39" spans="1:5" s="617" customFormat="1" ht="26.25" customHeight="1">
      <c r="A39" s="631" t="s">
        <v>631</v>
      </c>
      <c r="B39" s="632">
        <v>166043</v>
      </c>
      <c r="C39" s="635">
        <v>279802</v>
      </c>
      <c r="D39" s="633"/>
      <c r="E39" s="342"/>
    </row>
    <row r="40" spans="1:5" s="617" customFormat="1" ht="26.25" customHeight="1">
      <c r="A40" s="535"/>
      <c r="B40" s="432"/>
      <c r="C40" s="432"/>
      <c r="D40" s="630"/>
      <c r="E40" s="342"/>
    </row>
    <row r="41" spans="1:5" s="617" customFormat="1" ht="26.25" customHeight="1">
      <c r="A41" s="533" t="s">
        <v>632</v>
      </c>
      <c r="B41" s="435">
        <v>5426430</v>
      </c>
      <c r="C41" s="435">
        <v>5161211</v>
      </c>
      <c r="D41" s="630"/>
      <c r="E41" s="342"/>
    </row>
    <row r="42" spans="1:5" s="333" customFormat="1" ht="26.25" customHeight="1">
      <c r="A42" s="342"/>
      <c r="B42" s="432"/>
      <c r="C42" s="432"/>
      <c r="D42" s="636"/>
      <c r="E42" s="342"/>
    </row>
    <row r="43" spans="1:5" s="333" customFormat="1" ht="26.25" customHeight="1">
      <c r="A43" s="536" t="s">
        <v>633</v>
      </c>
      <c r="B43" s="432">
        <v>320347</v>
      </c>
      <c r="C43" s="432">
        <v>466425</v>
      </c>
      <c r="D43" s="623">
        <v>145.59992757853203</v>
      </c>
      <c r="E43" s="344"/>
    </row>
    <row r="44" spans="1:5" s="333" customFormat="1" ht="26.25" customHeight="1">
      <c r="A44" s="536" t="s">
        <v>34</v>
      </c>
      <c r="B44" s="432">
        <v>14524</v>
      </c>
      <c r="C44" s="432">
        <v>16765</v>
      </c>
      <c r="D44" s="623">
        <v>115.42963370972184</v>
      </c>
      <c r="E44" s="625"/>
    </row>
    <row r="45" spans="1:5" s="333" customFormat="1" ht="26.25" customHeight="1">
      <c r="A45" s="536" t="s">
        <v>35</v>
      </c>
      <c r="B45" s="432">
        <v>31825</v>
      </c>
      <c r="C45" s="432">
        <v>42888</v>
      </c>
      <c r="D45" s="623">
        <v>134.76197957580519</v>
      </c>
      <c r="E45" s="344"/>
    </row>
    <row r="46" spans="1:5" s="333" customFormat="1" ht="26.25" customHeight="1">
      <c r="A46" s="536" t="s">
        <v>36</v>
      </c>
      <c r="B46" s="432">
        <v>3378</v>
      </c>
      <c r="C46" s="432">
        <v>3975</v>
      </c>
      <c r="D46" s="623">
        <v>117.67317939609237</v>
      </c>
      <c r="E46" s="342"/>
    </row>
    <row r="47" spans="1:5" s="333" customFormat="1" ht="26.25" customHeight="1">
      <c r="A47" s="536" t="s">
        <v>37</v>
      </c>
      <c r="B47" s="432">
        <v>4231</v>
      </c>
      <c r="C47" s="432">
        <v>4300</v>
      </c>
      <c r="D47" s="623">
        <v>101.63082013708342</v>
      </c>
      <c r="E47" s="342"/>
    </row>
    <row r="48" spans="1:5" s="333" customFormat="1" ht="26.25" customHeight="1">
      <c r="A48" s="536" t="s">
        <v>38</v>
      </c>
      <c r="B48" s="432">
        <v>327</v>
      </c>
      <c r="C48" s="432"/>
      <c r="D48" s="623">
        <v>0</v>
      </c>
      <c r="E48" s="342"/>
    </row>
    <row r="49" spans="1:5" s="333" customFormat="1" ht="26.25" customHeight="1">
      <c r="A49" s="637" t="s">
        <v>535</v>
      </c>
      <c r="B49" s="435">
        <v>374632</v>
      </c>
      <c r="C49" s="435">
        <v>534353</v>
      </c>
      <c r="D49" s="627">
        <v>142.6341049349762</v>
      </c>
      <c r="E49" s="625"/>
    </row>
    <row r="50" spans="1:5" s="333" customFormat="1" ht="26.25" customHeight="1">
      <c r="A50" s="342"/>
      <c r="B50" s="432"/>
      <c r="C50" s="432"/>
      <c r="D50" s="623"/>
      <c r="E50" s="342"/>
    </row>
    <row r="51" spans="1:5" s="333" customFormat="1" ht="26.25" customHeight="1">
      <c r="A51" s="342" t="s">
        <v>634</v>
      </c>
      <c r="B51" s="432">
        <v>393029</v>
      </c>
      <c r="C51" s="432">
        <v>11627</v>
      </c>
      <c r="D51" s="623"/>
      <c r="E51" s="342"/>
    </row>
    <row r="52" spans="1:5" s="333" customFormat="1" ht="26.25" customHeight="1">
      <c r="A52" s="342" t="s">
        <v>635</v>
      </c>
      <c r="B52" s="432">
        <v>32129</v>
      </c>
      <c r="C52" s="432">
        <v>11627</v>
      </c>
      <c r="D52" s="623"/>
      <c r="E52" s="342"/>
    </row>
    <row r="53" spans="1:5" s="333" customFormat="1" ht="26.25" customHeight="1">
      <c r="A53" s="342" t="s">
        <v>636</v>
      </c>
      <c r="B53" s="432">
        <v>360900</v>
      </c>
      <c r="C53" s="432"/>
      <c r="D53" s="623"/>
      <c r="E53" s="342"/>
    </row>
    <row r="54" spans="1:5" s="617" customFormat="1" ht="26.25" customHeight="1">
      <c r="A54" s="637" t="s">
        <v>637</v>
      </c>
      <c r="B54" s="435">
        <v>767661</v>
      </c>
      <c r="C54" s="435">
        <v>545980</v>
      </c>
      <c r="D54" s="627"/>
      <c r="E54" s="628"/>
    </row>
    <row r="55" s="330" customFormat="1" ht="14.25"/>
  </sheetData>
  <sheetProtection/>
  <mergeCells count="1">
    <mergeCell ref="A1:E1"/>
  </mergeCells>
  <printOptions horizontalCentered="1"/>
  <pageMargins left="0.9798611111111111" right="0.9798611111111111" top="1.1805555555555556" bottom="0.9798611111111111" header="0.5118055555555555" footer="0.7909722222222222"/>
  <pageSetup firstPageNumber="51" useFirstPageNumber="1" fitToHeight="0" horizontalDpi="600" verticalDpi="600" orientation="landscape" paperSize="9" scale="84"/>
  <headerFooter>
    <oddFooter>&amp;C— &amp;P —</oddFooter>
  </headerFooter>
</worksheet>
</file>

<file path=xl/worksheets/sheet11.xml><?xml version="1.0" encoding="utf-8"?>
<worksheet xmlns="http://schemas.openxmlformats.org/spreadsheetml/2006/main" xmlns:r="http://schemas.openxmlformats.org/officeDocument/2006/relationships">
  <dimension ref="A1:G44"/>
  <sheetViews>
    <sheetView view="pageBreakPreview" zoomScale="85" zoomScaleNormal="55" zoomScaleSheetLayoutView="85" workbookViewId="0" topLeftCell="A1">
      <pane ySplit="3" topLeftCell="A40" activePane="bottomLeft" state="frozen"/>
      <selection pane="bottomLeft" activeCell="G49" sqref="G49"/>
    </sheetView>
  </sheetViews>
  <sheetFormatPr defaultColWidth="8.75390625" defaultRowHeight="14.25"/>
  <cols>
    <col min="1" max="1" width="38.75390625" style="0" customWidth="1"/>
    <col min="2" max="2" width="13.875" style="0" customWidth="1"/>
    <col min="3" max="3" width="15.125" style="0" customWidth="1"/>
    <col min="4" max="4" width="14.25390625" style="0" customWidth="1"/>
    <col min="5" max="5" width="15.375" style="0" customWidth="1"/>
    <col min="6" max="6" width="15.00390625" style="0" customWidth="1"/>
    <col min="7" max="7" width="26.50390625" style="0" customWidth="1"/>
  </cols>
  <sheetData>
    <row r="1" spans="1:7" s="590" customFormat="1" ht="29.25" customHeight="1">
      <c r="A1" s="594" t="s">
        <v>638</v>
      </c>
      <c r="B1" s="594"/>
      <c r="C1" s="594"/>
      <c r="D1" s="594"/>
      <c r="E1" s="594"/>
      <c r="F1" s="594"/>
      <c r="G1" s="594"/>
    </row>
    <row r="2" spans="1:7" s="591" customFormat="1" ht="18.75" customHeight="1">
      <c r="A2" s="564" t="s">
        <v>639</v>
      </c>
      <c r="B2" s="595"/>
      <c r="C2" s="595"/>
      <c r="D2" s="595"/>
      <c r="E2" s="595"/>
      <c r="G2" s="565" t="s">
        <v>2</v>
      </c>
    </row>
    <row r="3" spans="1:7" s="592" customFormat="1" ht="36.75" customHeight="1">
      <c r="A3" s="596" t="s">
        <v>43</v>
      </c>
      <c r="B3" s="454" t="s">
        <v>92</v>
      </c>
      <c r="C3" s="597" t="s">
        <v>640</v>
      </c>
      <c r="D3" s="454" t="s">
        <v>641</v>
      </c>
      <c r="E3" s="454" t="s">
        <v>640</v>
      </c>
      <c r="F3" s="454" t="s">
        <v>642</v>
      </c>
      <c r="G3" s="598" t="s">
        <v>8</v>
      </c>
    </row>
    <row r="4" spans="1:7" s="593" customFormat="1" ht="27.75" customHeight="1">
      <c r="A4" s="599" t="s">
        <v>49</v>
      </c>
      <c r="B4" s="600">
        <v>370786</v>
      </c>
      <c r="C4" s="600">
        <v>364156</v>
      </c>
      <c r="D4" s="600">
        <v>495812</v>
      </c>
      <c r="E4" s="600">
        <v>467651</v>
      </c>
      <c r="F4" s="601">
        <v>133.71918033582713</v>
      </c>
      <c r="G4" s="602"/>
    </row>
    <row r="5" spans="1:7" s="593" customFormat="1" ht="27.75" customHeight="1">
      <c r="A5" s="603" t="s">
        <v>50</v>
      </c>
      <c r="B5" s="600">
        <v>2449</v>
      </c>
      <c r="C5" s="600">
        <v>2399</v>
      </c>
      <c r="D5" s="600">
        <v>2816</v>
      </c>
      <c r="E5" s="600">
        <v>2543</v>
      </c>
      <c r="F5" s="601">
        <v>114.98570845242956</v>
      </c>
      <c r="G5" s="602"/>
    </row>
    <row r="6" spans="1:7" s="593" customFormat="1" ht="27.75" customHeight="1">
      <c r="A6" s="603" t="s">
        <v>51</v>
      </c>
      <c r="B6" s="600">
        <v>139122</v>
      </c>
      <c r="C6" s="600">
        <v>131798</v>
      </c>
      <c r="D6" s="600">
        <v>204061</v>
      </c>
      <c r="E6" s="600">
        <v>193072</v>
      </c>
      <c r="F6" s="601">
        <v>146.67773608775033</v>
      </c>
      <c r="G6" s="602"/>
    </row>
    <row r="7" spans="1:7" s="593" customFormat="1" ht="27.75" customHeight="1">
      <c r="A7" s="603" t="s">
        <v>52</v>
      </c>
      <c r="B7" s="600">
        <v>696986</v>
      </c>
      <c r="C7" s="600">
        <v>682744</v>
      </c>
      <c r="D7" s="600">
        <v>877828</v>
      </c>
      <c r="E7" s="600">
        <v>826271</v>
      </c>
      <c r="F7" s="601">
        <v>125.94628873463742</v>
      </c>
      <c r="G7" s="602"/>
    </row>
    <row r="8" spans="1:7" s="593" customFormat="1" ht="27.75" customHeight="1">
      <c r="A8" s="603" t="s">
        <v>53</v>
      </c>
      <c r="B8" s="600">
        <v>21768</v>
      </c>
      <c r="C8" s="600">
        <v>20504</v>
      </c>
      <c r="D8" s="600">
        <v>27104</v>
      </c>
      <c r="E8" s="600">
        <v>23294</v>
      </c>
      <c r="F8" s="601">
        <v>124.5130466740169</v>
      </c>
      <c r="G8" s="602"/>
    </row>
    <row r="9" spans="1:7" s="593" customFormat="1" ht="27.75" customHeight="1">
      <c r="A9" s="603" t="s">
        <v>54</v>
      </c>
      <c r="B9" s="600">
        <v>74225</v>
      </c>
      <c r="C9" s="600">
        <v>72955</v>
      </c>
      <c r="D9" s="600">
        <v>84213</v>
      </c>
      <c r="E9" s="600">
        <v>69929</v>
      </c>
      <c r="F9" s="601">
        <v>113.4563826204109</v>
      </c>
      <c r="G9" s="602"/>
    </row>
    <row r="10" spans="1:7" s="593" customFormat="1" ht="27.75" customHeight="1">
      <c r="A10" s="603" t="s">
        <v>56</v>
      </c>
      <c r="B10" s="600">
        <v>471581</v>
      </c>
      <c r="C10" s="600">
        <v>465749</v>
      </c>
      <c r="D10" s="600">
        <v>580314</v>
      </c>
      <c r="E10" s="600">
        <v>553775</v>
      </c>
      <c r="F10" s="601">
        <v>123.05712062190801</v>
      </c>
      <c r="G10" s="602"/>
    </row>
    <row r="11" spans="1:7" s="593" customFormat="1" ht="27.75" customHeight="1">
      <c r="A11" s="603" t="s">
        <v>57</v>
      </c>
      <c r="B11" s="600">
        <v>411143</v>
      </c>
      <c r="C11" s="600">
        <v>406082</v>
      </c>
      <c r="D11" s="600">
        <v>516562</v>
      </c>
      <c r="E11" s="600">
        <v>491635</v>
      </c>
      <c r="F11" s="601">
        <v>125.64047059052446</v>
      </c>
      <c r="G11" s="602"/>
    </row>
    <row r="12" spans="1:7" s="593" customFormat="1" ht="27.75" customHeight="1">
      <c r="A12" s="603" t="s">
        <v>59</v>
      </c>
      <c r="B12" s="600">
        <v>223877</v>
      </c>
      <c r="C12" s="600">
        <v>209430</v>
      </c>
      <c r="D12" s="600">
        <v>297932</v>
      </c>
      <c r="E12" s="600">
        <v>140256</v>
      </c>
      <c r="F12" s="601">
        <v>133.07843146013212</v>
      </c>
      <c r="G12" s="602"/>
    </row>
    <row r="13" spans="1:7" s="593" customFormat="1" ht="27.75" customHeight="1">
      <c r="A13" s="603" t="s">
        <v>60</v>
      </c>
      <c r="B13" s="600">
        <v>210137</v>
      </c>
      <c r="C13" s="600">
        <v>210018</v>
      </c>
      <c r="D13" s="600">
        <v>419138</v>
      </c>
      <c r="E13" s="600">
        <v>387020</v>
      </c>
      <c r="F13" s="601">
        <v>199.45940029599737</v>
      </c>
      <c r="G13" s="602"/>
    </row>
    <row r="14" spans="1:7" s="593" customFormat="1" ht="27.75" customHeight="1">
      <c r="A14" s="603" t="s">
        <v>62</v>
      </c>
      <c r="B14" s="600">
        <v>618895</v>
      </c>
      <c r="C14" s="600">
        <v>595167</v>
      </c>
      <c r="D14" s="600">
        <v>718008</v>
      </c>
      <c r="E14" s="600">
        <v>577353</v>
      </c>
      <c r="F14" s="601">
        <v>116.01450973105291</v>
      </c>
      <c r="G14" s="602"/>
    </row>
    <row r="15" spans="1:7" s="593" customFormat="1" ht="27.75" customHeight="1">
      <c r="A15" s="603" t="s">
        <v>63</v>
      </c>
      <c r="B15" s="600">
        <v>146909</v>
      </c>
      <c r="C15" s="600">
        <v>146660</v>
      </c>
      <c r="D15" s="600">
        <v>211475</v>
      </c>
      <c r="E15" s="600">
        <v>184397</v>
      </c>
      <c r="F15" s="601">
        <v>143.94965590944054</v>
      </c>
      <c r="G15" s="602"/>
    </row>
    <row r="16" spans="1:7" s="593" customFormat="1" ht="27.75" customHeight="1">
      <c r="A16" s="603" t="s">
        <v>643</v>
      </c>
      <c r="B16" s="600">
        <v>52586</v>
      </c>
      <c r="C16" s="600">
        <v>39494</v>
      </c>
      <c r="D16" s="600">
        <v>75506</v>
      </c>
      <c r="E16" s="600">
        <v>69211</v>
      </c>
      <c r="F16" s="601">
        <v>143.58574525539117</v>
      </c>
      <c r="G16" s="602"/>
    </row>
    <row r="17" spans="1:7" s="593" customFormat="1" ht="27.75" customHeight="1">
      <c r="A17" s="603" t="s">
        <v>65</v>
      </c>
      <c r="B17" s="600">
        <v>6159</v>
      </c>
      <c r="C17" s="600">
        <v>5840</v>
      </c>
      <c r="D17" s="600">
        <v>7222</v>
      </c>
      <c r="E17" s="600">
        <v>4918</v>
      </c>
      <c r="F17" s="601">
        <v>117.25929534015262</v>
      </c>
      <c r="G17" s="602"/>
    </row>
    <row r="18" spans="1:7" s="593" customFormat="1" ht="27.75" customHeight="1">
      <c r="A18" s="603" t="s">
        <v>66</v>
      </c>
      <c r="B18" s="600">
        <v>524</v>
      </c>
      <c r="C18" s="600">
        <v>524</v>
      </c>
      <c r="D18" s="600">
        <v>634</v>
      </c>
      <c r="E18" s="600">
        <v>634</v>
      </c>
      <c r="F18" s="601">
        <v>120.99236641221374</v>
      </c>
      <c r="G18" s="602"/>
    </row>
    <row r="19" spans="1:7" s="593" customFormat="1" ht="27.75" customHeight="1">
      <c r="A19" s="603" t="s">
        <v>68</v>
      </c>
      <c r="B19" s="600">
        <v>28293</v>
      </c>
      <c r="C19" s="600">
        <v>28136</v>
      </c>
      <c r="D19" s="600">
        <v>44377</v>
      </c>
      <c r="E19" s="600">
        <v>33838</v>
      </c>
      <c r="F19" s="601">
        <v>156.8479836001838</v>
      </c>
      <c r="G19" s="602"/>
    </row>
    <row r="20" spans="1:7" s="593" customFormat="1" ht="27.75" customHeight="1">
      <c r="A20" s="603" t="s">
        <v>69</v>
      </c>
      <c r="B20" s="600">
        <v>91233</v>
      </c>
      <c r="C20" s="600">
        <v>84500</v>
      </c>
      <c r="D20" s="600">
        <v>180120</v>
      </c>
      <c r="E20" s="600">
        <v>140957</v>
      </c>
      <c r="F20" s="601">
        <v>197.42856203347472</v>
      </c>
      <c r="G20" s="602"/>
    </row>
    <row r="21" spans="1:7" s="593" customFormat="1" ht="27.75" customHeight="1">
      <c r="A21" s="603" t="s">
        <v>70</v>
      </c>
      <c r="B21" s="600">
        <v>6760</v>
      </c>
      <c r="C21" s="600">
        <v>6745</v>
      </c>
      <c r="D21" s="600">
        <v>8703</v>
      </c>
      <c r="E21" s="600">
        <v>6400</v>
      </c>
      <c r="F21" s="601">
        <v>128.74260355029585</v>
      </c>
      <c r="G21" s="602"/>
    </row>
    <row r="22" spans="1:7" s="593" customFormat="1" ht="27.75" customHeight="1">
      <c r="A22" s="603" t="s">
        <v>71</v>
      </c>
      <c r="B22" s="600">
        <v>40790</v>
      </c>
      <c r="C22" s="600">
        <v>38491</v>
      </c>
      <c r="D22" s="600">
        <v>59489</v>
      </c>
      <c r="E22" s="600">
        <v>26068</v>
      </c>
      <c r="F22" s="601">
        <v>145.8421181662172</v>
      </c>
      <c r="G22" s="602" t="s">
        <v>644</v>
      </c>
    </row>
    <row r="23" spans="1:7" s="593" customFormat="1" ht="27.75" customHeight="1">
      <c r="A23" s="603" t="s">
        <v>645</v>
      </c>
      <c r="B23" s="600">
        <v>38924</v>
      </c>
      <c r="C23" s="600">
        <v>38924</v>
      </c>
      <c r="D23" s="600">
        <v>46400</v>
      </c>
      <c r="E23" s="600">
        <v>46400</v>
      </c>
      <c r="F23" s="601">
        <v>119.2066591306135</v>
      </c>
      <c r="G23" s="602"/>
    </row>
    <row r="24" spans="1:7" s="593" customFormat="1" ht="27.75" customHeight="1">
      <c r="A24" s="604" t="s">
        <v>646</v>
      </c>
      <c r="B24" s="600">
        <v>65250</v>
      </c>
      <c r="C24" s="600">
        <v>65250</v>
      </c>
      <c r="D24" s="600">
        <v>136459</v>
      </c>
      <c r="E24" s="600">
        <v>136437</v>
      </c>
      <c r="F24" s="601">
        <v>209.13256704980844</v>
      </c>
      <c r="G24" s="602"/>
    </row>
    <row r="25" spans="1:7" s="593" customFormat="1" ht="27.75" customHeight="1">
      <c r="A25" s="604" t="s">
        <v>647</v>
      </c>
      <c r="B25" s="600">
        <v>113234</v>
      </c>
      <c r="C25" s="605">
        <v>103404</v>
      </c>
      <c r="D25" s="600">
        <v>104955</v>
      </c>
      <c r="E25" s="605">
        <v>70897</v>
      </c>
      <c r="F25" s="601">
        <v>92.68859176572407</v>
      </c>
      <c r="G25" s="602"/>
    </row>
    <row r="26" spans="1:7" s="593" customFormat="1" ht="27.75" customHeight="1">
      <c r="A26" s="606" t="s">
        <v>48</v>
      </c>
      <c r="B26" s="607">
        <v>3831631</v>
      </c>
      <c r="C26" s="607">
        <v>3718970</v>
      </c>
      <c r="D26" s="607">
        <v>5099128</v>
      </c>
      <c r="E26" s="607">
        <v>4452956</v>
      </c>
      <c r="F26" s="608">
        <v>133.07982945121805</v>
      </c>
      <c r="G26" s="602"/>
    </row>
    <row r="27" spans="1:7" s="593" customFormat="1" ht="27.75" customHeight="1">
      <c r="A27" s="609" t="s">
        <v>648</v>
      </c>
      <c r="B27" s="600">
        <v>93256</v>
      </c>
      <c r="C27" s="600">
        <v>93256</v>
      </c>
      <c r="D27" s="600">
        <v>62083</v>
      </c>
      <c r="E27" s="600">
        <v>62083</v>
      </c>
      <c r="F27" s="601"/>
      <c r="G27" s="610"/>
    </row>
    <row r="28" spans="1:7" s="593" customFormat="1" ht="27.75" customHeight="1">
      <c r="A28" s="609" t="s">
        <v>649</v>
      </c>
      <c r="B28" s="600">
        <v>2100</v>
      </c>
      <c r="C28" s="600">
        <v>2100</v>
      </c>
      <c r="D28" s="600"/>
      <c r="E28" s="600"/>
      <c r="F28" s="601"/>
      <c r="G28" s="610"/>
    </row>
    <row r="29" spans="1:7" s="593" customFormat="1" ht="27.75" customHeight="1">
      <c r="A29" s="611" t="s">
        <v>650</v>
      </c>
      <c r="B29" s="612">
        <v>3926987</v>
      </c>
      <c r="C29" s="612">
        <v>3814326</v>
      </c>
      <c r="D29" s="612">
        <v>5161211</v>
      </c>
      <c r="E29" s="612">
        <v>4515039</v>
      </c>
      <c r="F29" s="608">
        <v>131.429286626108</v>
      </c>
      <c r="G29" s="610"/>
    </row>
    <row r="30" spans="1:7" s="593" customFormat="1" ht="27.75" customHeight="1">
      <c r="A30" s="611"/>
      <c r="B30" s="607"/>
      <c r="C30" s="607"/>
      <c r="D30" s="607"/>
      <c r="E30" s="607"/>
      <c r="F30" s="601"/>
      <c r="G30" s="610"/>
    </row>
    <row r="31" spans="1:7" s="593" customFormat="1" ht="27.75" customHeight="1">
      <c r="A31" s="613" t="s">
        <v>651</v>
      </c>
      <c r="B31" s="607"/>
      <c r="C31" s="607"/>
      <c r="D31" s="600">
        <v>127</v>
      </c>
      <c r="E31" s="607"/>
      <c r="F31" s="601"/>
      <c r="G31" s="610"/>
    </row>
    <row r="32" spans="1:7" s="593" customFormat="1" ht="27.75" customHeight="1">
      <c r="A32" s="613" t="s">
        <v>652</v>
      </c>
      <c r="B32" s="600">
        <v>2034</v>
      </c>
      <c r="C32" s="600"/>
      <c r="D32" s="600">
        <v>2609</v>
      </c>
      <c r="E32" s="600"/>
      <c r="F32" s="601">
        <v>128.26941986234021</v>
      </c>
      <c r="G32" s="614"/>
    </row>
    <row r="33" spans="1:7" s="593" customFormat="1" ht="27.75" customHeight="1">
      <c r="A33" s="613" t="s">
        <v>653</v>
      </c>
      <c r="B33" s="600"/>
      <c r="C33" s="600"/>
      <c r="D33" s="600">
        <v>479</v>
      </c>
      <c r="E33" s="600"/>
      <c r="F33" s="601"/>
      <c r="G33" s="614"/>
    </row>
    <row r="34" spans="1:7" s="593" customFormat="1" ht="27.75" customHeight="1">
      <c r="A34" s="613" t="s">
        <v>654</v>
      </c>
      <c r="B34" s="600">
        <v>18000</v>
      </c>
      <c r="C34" s="600"/>
      <c r="D34" s="600"/>
      <c r="E34" s="600"/>
      <c r="F34" s="601"/>
      <c r="G34" s="614" t="s">
        <v>655</v>
      </c>
    </row>
    <row r="35" spans="1:7" s="593" customFormat="1" ht="27.75" customHeight="1">
      <c r="A35" s="613" t="s">
        <v>656</v>
      </c>
      <c r="B35" s="600">
        <v>391752</v>
      </c>
      <c r="C35" s="600">
        <v>391752</v>
      </c>
      <c r="D35" s="432">
        <v>466425</v>
      </c>
      <c r="E35" s="432">
        <v>466425</v>
      </c>
      <c r="F35" s="601">
        <v>119.06129387980151</v>
      </c>
      <c r="G35" s="602"/>
    </row>
    <row r="36" spans="1:7" s="593" customFormat="1" ht="27.75" customHeight="1">
      <c r="A36" s="613" t="s">
        <v>657</v>
      </c>
      <c r="B36" s="600">
        <v>14350</v>
      </c>
      <c r="C36" s="600">
        <v>14350</v>
      </c>
      <c r="D36" s="432">
        <v>42888</v>
      </c>
      <c r="E36" s="432">
        <v>42888</v>
      </c>
      <c r="F36" s="601">
        <v>298.8710801393728</v>
      </c>
      <c r="G36" s="602"/>
    </row>
    <row r="37" spans="1:7" s="593" customFormat="1" ht="27.75" customHeight="1">
      <c r="A37" s="613" t="s">
        <v>658</v>
      </c>
      <c r="B37" s="600">
        <v>33578</v>
      </c>
      <c r="C37" s="600">
        <v>33578</v>
      </c>
      <c r="D37" s="432">
        <v>3975</v>
      </c>
      <c r="E37" s="432">
        <v>3975</v>
      </c>
      <c r="F37" s="601">
        <v>11.83810828518673</v>
      </c>
      <c r="G37" s="602"/>
    </row>
    <row r="38" spans="1:7" s="593" customFormat="1" ht="27.75" customHeight="1">
      <c r="A38" s="613" t="s">
        <v>659</v>
      </c>
      <c r="B38" s="600">
        <v>2698</v>
      </c>
      <c r="C38" s="600">
        <v>2698</v>
      </c>
      <c r="D38" s="432">
        <v>16765</v>
      </c>
      <c r="E38" s="432">
        <v>16765</v>
      </c>
      <c r="F38" s="601">
        <v>621.3862120088954</v>
      </c>
      <c r="G38" s="602"/>
    </row>
    <row r="39" spans="1:7" s="593" customFormat="1" ht="27.75" customHeight="1">
      <c r="A39" s="613" t="s">
        <v>660</v>
      </c>
      <c r="B39" s="600">
        <v>3500</v>
      </c>
      <c r="C39" s="600">
        <v>3500</v>
      </c>
      <c r="D39" s="432">
        <v>4300</v>
      </c>
      <c r="E39" s="432">
        <v>4300</v>
      </c>
      <c r="F39" s="601">
        <v>122.85714285714286</v>
      </c>
      <c r="G39" s="602"/>
    </row>
    <row r="40" spans="1:7" s="593" customFormat="1" ht="27.75" customHeight="1">
      <c r="A40" s="613" t="s">
        <v>661</v>
      </c>
      <c r="B40" s="600"/>
      <c r="C40" s="600"/>
      <c r="D40" s="432">
        <v>1489</v>
      </c>
      <c r="E40" s="600"/>
      <c r="F40" s="601"/>
      <c r="G40" s="602"/>
    </row>
    <row r="41" spans="1:7" s="593" customFormat="1" ht="27.75" customHeight="1">
      <c r="A41" s="613" t="s">
        <v>662</v>
      </c>
      <c r="B41" s="600">
        <v>1162</v>
      </c>
      <c r="C41" s="600"/>
      <c r="D41" s="600"/>
      <c r="E41" s="600"/>
      <c r="F41" s="601"/>
      <c r="G41" s="614"/>
    </row>
    <row r="42" spans="1:7" s="593" customFormat="1" ht="27.75" customHeight="1">
      <c r="A42" s="613" t="s">
        <v>663</v>
      </c>
      <c r="B42" s="600"/>
      <c r="C42" s="600"/>
      <c r="D42" s="600">
        <v>234</v>
      </c>
      <c r="E42" s="600"/>
      <c r="F42" s="601"/>
      <c r="G42" s="614"/>
    </row>
    <row r="43" spans="1:7" s="593" customFormat="1" ht="27.75" customHeight="1">
      <c r="A43" s="613" t="s">
        <v>664</v>
      </c>
      <c r="B43" s="600">
        <v>3780</v>
      </c>
      <c r="C43" s="600"/>
      <c r="D43" s="600">
        <v>6689</v>
      </c>
      <c r="E43" s="600"/>
      <c r="F43" s="601">
        <v>176.95767195767195</v>
      </c>
      <c r="G43" s="614"/>
    </row>
    <row r="44" spans="1:7" s="593" customFormat="1" ht="27.75" customHeight="1">
      <c r="A44" s="412" t="s">
        <v>665</v>
      </c>
      <c r="B44" s="607">
        <v>470854</v>
      </c>
      <c r="C44" s="607">
        <v>445878</v>
      </c>
      <c r="D44" s="607">
        <v>545980</v>
      </c>
      <c r="E44" s="607">
        <v>534353</v>
      </c>
      <c r="F44" s="608">
        <v>115.95526426450662</v>
      </c>
      <c r="G44" s="614"/>
    </row>
  </sheetData>
  <sheetProtection/>
  <mergeCells count="1">
    <mergeCell ref="A1:G1"/>
  </mergeCells>
  <printOptions horizontalCentered="1"/>
  <pageMargins left="0.9798611111111111" right="0.9798611111111111" top="1.1805555555555556" bottom="0.9798611111111111" header="0.5118055555555555" footer="0.7909722222222222"/>
  <pageSetup firstPageNumber="55" useFirstPageNumber="1" fitToHeight="0" horizontalDpi="600" verticalDpi="600" orientation="landscape" paperSize="9" scale="84"/>
  <headerFooter>
    <oddFooter>&amp;C— &amp;P —</oddFooter>
  </headerFooter>
</worksheet>
</file>

<file path=xl/worksheets/sheet12.xml><?xml version="1.0" encoding="utf-8"?>
<worksheet xmlns="http://schemas.openxmlformats.org/spreadsheetml/2006/main" xmlns:r="http://schemas.openxmlformats.org/officeDocument/2006/relationships">
  <sheetPr>
    <tabColor theme="0"/>
  </sheetPr>
  <dimension ref="A1:IS48"/>
  <sheetViews>
    <sheetView view="pageBreakPreview" zoomScaleSheetLayoutView="100" workbookViewId="0" topLeftCell="A6">
      <selection activeCell="L6" sqref="L6"/>
    </sheetView>
  </sheetViews>
  <sheetFormatPr defaultColWidth="8.00390625" defaultRowHeight="14.25"/>
  <cols>
    <col min="1" max="1" width="29.625" style="347" customWidth="1"/>
    <col min="2" max="3" width="12.50390625" style="578" customWidth="1"/>
    <col min="4" max="4" width="10.00390625" style="579" customWidth="1"/>
    <col min="5" max="5" width="29.25390625" style="579" customWidth="1"/>
    <col min="6" max="7" width="10.25390625" style="579" customWidth="1"/>
    <col min="8" max="8" width="9.50390625" style="579" customWidth="1"/>
    <col min="9" max="9" width="14.25390625" style="347" customWidth="1"/>
    <col min="10" max="252" width="8.00390625" style="347" customWidth="1"/>
    <col min="253" max="16384" width="8.00390625" style="330" customWidth="1"/>
  </cols>
  <sheetData>
    <row r="1" spans="1:9" s="345" customFormat="1" ht="29.25" customHeight="1">
      <c r="A1" s="334" t="s">
        <v>666</v>
      </c>
      <c r="B1" s="580"/>
      <c r="C1" s="580"/>
      <c r="D1" s="580"/>
      <c r="E1" s="580"/>
      <c r="F1" s="580"/>
      <c r="G1" s="580"/>
      <c r="H1" s="580"/>
      <c r="I1" s="334"/>
    </row>
    <row r="2" spans="1:9" s="347" customFormat="1" ht="18.75" customHeight="1">
      <c r="A2" s="350" t="s">
        <v>667</v>
      </c>
      <c r="B2" s="581"/>
      <c r="C2" s="581"/>
      <c r="D2" s="582"/>
      <c r="E2" s="582"/>
      <c r="F2" s="582"/>
      <c r="G2" s="582"/>
      <c r="H2" s="582"/>
      <c r="I2" s="586" t="s">
        <v>2</v>
      </c>
    </row>
    <row r="3" spans="1:9" s="347" customFormat="1" ht="49.5" customHeight="1">
      <c r="A3" s="354" t="s">
        <v>91</v>
      </c>
      <c r="B3" s="583" t="s">
        <v>45</v>
      </c>
      <c r="C3" s="583" t="s">
        <v>641</v>
      </c>
      <c r="D3" s="583" t="s">
        <v>668</v>
      </c>
      <c r="E3" s="583" t="s">
        <v>94</v>
      </c>
      <c r="F3" s="583" t="s">
        <v>45</v>
      </c>
      <c r="G3" s="583" t="s">
        <v>641</v>
      </c>
      <c r="H3" s="583" t="s">
        <v>668</v>
      </c>
      <c r="I3" s="354" t="s">
        <v>95</v>
      </c>
    </row>
    <row r="4" spans="1:9" s="346" customFormat="1" ht="27" customHeight="1">
      <c r="A4" s="355" t="s">
        <v>96</v>
      </c>
      <c r="B4" s="356">
        <v>317142.91</v>
      </c>
      <c r="C4" s="356">
        <v>316080.10363</v>
      </c>
      <c r="D4" s="584">
        <f>C4/B4*100</f>
        <v>99.66488093017752</v>
      </c>
      <c r="E4" s="355" t="s">
        <v>96</v>
      </c>
      <c r="F4" s="356">
        <v>329321.78</v>
      </c>
      <c r="G4" s="356">
        <v>344984.005236</v>
      </c>
      <c r="H4" s="584">
        <f>G4/F4*100</f>
        <v>104.75590324939941</v>
      </c>
      <c r="I4" s="587"/>
    </row>
    <row r="5" spans="1:9" s="346" customFormat="1" ht="27" customHeight="1">
      <c r="A5" s="355" t="s">
        <v>97</v>
      </c>
      <c r="B5" s="356">
        <v>201465.12</v>
      </c>
      <c r="C5" s="356">
        <v>177925.12063</v>
      </c>
      <c r="D5" s="584">
        <f aca="true" t="shared" si="0" ref="D4:D30">C5/B5*100</f>
        <v>88.31559558796083</v>
      </c>
      <c r="E5" s="355" t="s">
        <v>98</v>
      </c>
      <c r="F5" s="356">
        <v>328504.25</v>
      </c>
      <c r="G5" s="356">
        <v>344305.005236</v>
      </c>
      <c r="H5" s="584">
        <f aca="true" t="shared" si="1" ref="H4:H6">G5/F5*100</f>
        <v>104.80990892385715</v>
      </c>
      <c r="I5" s="361"/>
    </row>
    <row r="6" spans="1:9" s="346" customFormat="1" ht="27" customHeight="1">
      <c r="A6" s="355" t="s">
        <v>99</v>
      </c>
      <c r="B6" s="356">
        <v>104929.85</v>
      </c>
      <c r="C6" s="356">
        <v>134247.993</v>
      </c>
      <c r="D6" s="584">
        <f t="shared" si="0"/>
        <v>127.94070800634898</v>
      </c>
      <c r="E6" s="355" t="s">
        <v>100</v>
      </c>
      <c r="F6" s="356">
        <v>814.53</v>
      </c>
      <c r="G6" s="356">
        <v>679</v>
      </c>
      <c r="H6" s="584">
        <f t="shared" si="1"/>
        <v>83.36095662529311</v>
      </c>
      <c r="I6" s="361"/>
    </row>
    <row r="7" spans="1:9" s="346" customFormat="1" ht="27" customHeight="1">
      <c r="A7" s="355" t="s">
        <v>101</v>
      </c>
      <c r="B7" s="356">
        <v>2189.79</v>
      </c>
      <c r="C7" s="356">
        <v>1789</v>
      </c>
      <c r="D7" s="584">
        <f t="shared" si="0"/>
        <v>81.69733170760666</v>
      </c>
      <c r="E7" s="355" t="s">
        <v>102</v>
      </c>
      <c r="F7" s="356">
        <v>3</v>
      </c>
      <c r="G7" s="356"/>
      <c r="H7" s="584"/>
      <c r="I7" s="361"/>
    </row>
    <row r="8" spans="1:9" s="346" customFormat="1" ht="27" customHeight="1">
      <c r="A8" s="355" t="s">
        <v>103</v>
      </c>
      <c r="B8" s="356">
        <v>3850.96</v>
      </c>
      <c r="C8" s="356">
        <v>1919.99</v>
      </c>
      <c r="D8" s="584">
        <f t="shared" si="0"/>
        <v>49.85743814529364</v>
      </c>
      <c r="E8" s="355"/>
      <c r="F8" s="356"/>
      <c r="G8" s="356"/>
      <c r="H8" s="584"/>
      <c r="I8" s="361"/>
    </row>
    <row r="9" spans="1:9" s="346" customFormat="1" ht="27" customHeight="1">
      <c r="A9" s="355" t="s">
        <v>104</v>
      </c>
      <c r="B9" s="356">
        <v>4707.19</v>
      </c>
      <c r="C9" s="356">
        <v>198</v>
      </c>
      <c r="D9" s="584">
        <f t="shared" si="0"/>
        <v>4.206331165727324</v>
      </c>
      <c r="E9" s="355"/>
      <c r="F9" s="356"/>
      <c r="G9" s="356"/>
      <c r="H9" s="584"/>
      <c r="I9" s="361"/>
    </row>
    <row r="10" spans="1:9" s="346" customFormat="1" ht="27" customHeight="1">
      <c r="A10" s="358" t="s">
        <v>105</v>
      </c>
      <c r="B10" s="356">
        <f>SUM(B11:B17)</f>
        <v>126331.02999999998</v>
      </c>
      <c r="C10" s="356">
        <v>136727.174582</v>
      </c>
      <c r="D10" s="584">
        <f t="shared" si="0"/>
        <v>108.22928822950308</v>
      </c>
      <c r="E10" s="355" t="s">
        <v>105</v>
      </c>
      <c r="F10" s="356">
        <v>79768.85</v>
      </c>
      <c r="G10" s="356">
        <v>83414.4851</v>
      </c>
      <c r="H10" s="584">
        <f>G10/F10*100</f>
        <v>104.57024903831508</v>
      </c>
      <c r="I10" s="361"/>
    </row>
    <row r="11" spans="1:9" s="346" customFormat="1" ht="27" customHeight="1">
      <c r="A11" s="355" t="s">
        <v>97</v>
      </c>
      <c r="B11" s="356">
        <v>40022.05</v>
      </c>
      <c r="C11" s="356">
        <v>36416.7006</v>
      </c>
      <c r="D11" s="584">
        <f t="shared" si="0"/>
        <v>90.99159238469792</v>
      </c>
      <c r="E11" s="355" t="s">
        <v>106</v>
      </c>
      <c r="F11" s="356">
        <v>73969.63</v>
      </c>
      <c r="G11" s="356">
        <v>77192.31638</v>
      </c>
      <c r="H11" s="584">
        <f aca="true" t="shared" si="2" ref="H10:H14">G11/F11*100</f>
        <v>104.35676963640348</v>
      </c>
      <c r="I11" s="361"/>
    </row>
    <row r="12" spans="1:9" s="347" customFormat="1" ht="27" customHeight="1">
      <c r="A12" s="355" t="s">
        <v>99</v>
      </c>
      <c r="B12" s="356">
        <v>79791.7</v>
      </c>
      <c r="C12" s="356">
        <v>85367.789126</v>
      </c>
      <c r="D12" s="584">
        <f t="shared" si="0"/>
        <v>106.98830721240431</v>
      </c>
      <c r="E12" s="355" t="s">
        <v>107</v>
      </c>
      <c r="F12" s="356">
        <v>4571.1</v>
      </c>
      <c r="G12" s="356">
        <v>5011.11252</v>
      </c>
      <c r="H12" s="584">
        <f t="shared" si="2"/>
        <v>109.62596574128764</v>
      </c>
      <c r="I12" s="361"/>
    </row>
    <row r="13" spans="1:253" s="347" customFormat="1" ht="27" customHeight="1">
      <c r="A13" s="355" t="s">
        <v>108</v>
      </c>
      <c r="B13" s="356">
        <v>324.59</v>
      </c>
      <c r="C13" s="356">
        <v>398.8637</v>
      </c>
      <c r="D13" s="584">
        <f t="shared" si="0"/>
        <v>122.88231307187529</v>
      </c>
      <c r="E13" s="355" t="s">
        <v>109</v>
      </c>
      <c r="F13" s="356">
        <v>1086</v>
      </c>
      <c r="G13" s="356">
        <v>1125.9</v>
      </c>
      <c r="H13" s="584">
        <f t="shared" si="2"/>
        <v>103.67403314917128</v>
      </c>
      <c r="I13" s="361"/>
      <c r="IS13" s="330"/>
    </row>
    <row r="14" spans="1:252" s="330" customFormat="1" ht="27" customHeight="1">
      <c r="A14" s="355" t="s">
        <v>101</v>
      </c>
      <c r="B14" s="356">
        <v>5297.76</v>
      </c>
      <c r="C14" s="356">
        <v>5308.1493</v>
      </c>
      <c r="D14" s="584">
        <f t="shared" si="0"/>
        <v>100.19610741143426</v>
      </c>
      <c r="E14" s="355" t="s">
        <v>100</v>
      </c>
      <c r="F14" s="356">
        <v>85.09</v>
      </c>
      <c r="G14" s="356">
        <v>85.1562</v>
      </c>
      <c r="H14" s="584">
        <f t="shared" si="2"/>
        <v>100.07779997649547</v>
      </c>
      <c r="I14" s="361"/>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c r="IQ14" s="347"/>
      <c r="IR14" s="347"/>
    </row>
    <row r="15" spans="1:252" s="330" customFormat="1" ht="27" customHeight="1">
      <c r="A15" s="585" t="s">
        <v>110</v>
      </c>
      <c r="B15" s="356"/>
      <c r="C15" s="356">
        <v>8868.5181</v>
      </c>
      <c r="D15" s="584"/>
      <c r="E15" s="355" t="s">
        <v>102</v>
      </c>
      <c r="F15" s="356">
        <v>57.03</v>
      </c>
      <c r="G15" s="356"/>
      <c r="H15" s="584"/>
      <c r="I15" s="361"/>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c r="IR15" s="347"/>
    </row>
    <row r="16" spans="1:252" s="330" customFormat="1" ht="27" customHeight="1">
      <c r="A16" s="355" t="s">
        <v>103</v>
      </c>
      <c r="B16" s="356">
        <v>45.68</v>
      </c>
      <c r="C16" s="356">
        <v>43.603756</v>
      </c>
      <c r="D16" s="584">
        <f t="shared" si="0"/>
        <v>95.45480735551664</v>
      </c>
      <c r="E16" s="355"/>
      <c r="F16" s="356"/>
      <c r="G16" s="356"/>
      <c r="H16" s="584"/>
      <c r="I16" s="361"/>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c r="IR16" s="347"/>
    </row>
    <row r="17" spans="1:252" s="330" customFormat="1" ht="27" customHeight="1">
      <c r="A17" s="355" t="s">
        <v>104</v>
      </c>
      <c r="B17" s="356">
        <v>849.25</v>
      </c>
      <c r="C17" s="356">
        <v>323.55</v>
      </c>
      <c r="D17" s="584">
        <f t="shared" si="0"/>
        <v>38.09832204886665</v>
      </c>
      <c r="E17" s="355"/>
      <c r="F17" s="356"/>
      <c r="G17" s="356"/>
      <c r="H17" s="584"/>
      <c r="I17" s="361"/>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row>
    <row r="18" spans="1:252" s="330" customFormat="1" ht="27" customHeight="1">
      <c r="A18" s="358" t="s">
        <v>111</v>
      </c>
      <c r="B18" s="356">
        <f>SUM(B19:B23)</f>
        <v>173563.27000000002</v>
      </c>
      <c r="C18" s="356">
        <v>175372.704132</v>
      </c>
      <c r="D18" s="584">
        <f t="shared" si="0"/>
        <v>101.04252134221716</v>
      </c>
      <c r="E18" s="355" t="s">
        <v>111</v>
      </c>
      <c r="F18" s="356">
        <v>144975.99</v>
      </c>
      <c r="G18" s="356">
        <v>159766.712053</v>
      </c>
      <c r="H18" s="584">
        <f aca="true" t="shared" si="3" ref="H18:H21">G18/F18*100</f>
        <v>110.20218730908478</v>
      </c>
      <c r="I18" s="361"/>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c r="IR18" s="347"/>
    </row>
    <row r="19" spans="1:252" s="330" customFormat="1" ht="27" customHeight="1">
      <c r="A19" s="355" t="s">
        <v>112</v>
      </c>
      <c r="B19" s="356">
        <v>166065.79</v>
      </c>
      <c r="C19" s="356">
        <v>162586.590932</v>
      </c>
      <c r="D19" s="584">
        <f t="shared" si="0"/>
        <v>97.9049272773158</v>
      </c>
      <c r="E19" s="355" t="s">
        <v>113</v>
      </c>
      <c r="F19" s="356">
        <v>113417.18</v>
      </c>
      <c r="G19" s="356">
        <v>142360.147053</v>
      </c>
      <c r="H19" s="584">
        <f t="shared" si="3"/>
        <v>125.5190325248785</v>
      </c>
      <c r="I19" s="361"/>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c r="IR19" s="347"/>
    </row>
    <row r="20" spans="1:252" s="330" customFormat="1" ht="27" customHeight="1">
      <c r="A20" s="355" t="s">
        <v>99</v>
      </c>
      <c r="B20" s="356">
        <v>4550.45</v>
      </c>
      <c r="C20" s="356">
        <v>10216.1132</v>
      </c>
      <c r="D20" s="584">
        <f t="shared" si="0"/>
        <v>224.50775637574307</v>
      </c>
      <c r="E20" s="355" t="s">
        <v>100</v>
      </c>
      <c r="F20" s="356">
        <v>255.29</v>
      </c>
      <c r="G20" s="356">
        <v>300</v>
      </c>
      <c r="H20" s="584">
        <f t="shared" si="3"/>
        <v>117.51341611500648</v>
      </c>
      <c r="I20" s="361"/>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c r="IR20" s="347"/>
    </row>
    <row r="21" spans="1:252" s="330" customFormat="1" ht="27" customHeight="1">
      <c r="A21" s="355" t="s">
        <v>101</v>
      </c>
      <c r="B21" s="356">
        <v>2645.14</v>
      </c>
      <c r="C21" s="356">
        <v>2360</v>
      </c>
      <c r="D21" s="584">
        <f t="shared" si="0"/>
        <v>89.22023030917079</v>
      </c>
      <c r="E21" s="355" t="s">
        <v>102</v>
      </c>
      <c r="F21" s="356">
        <v>31303.52</v>
      </c>
      <c r="G21" s="356">
        <v>17106.565</v>
      </c>
      <c r="H21" s="584">
        <f t="shared" si="3"/>
        <v>54.64741664835137</v>
      </c>
      <c r="I21" s="361"/>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c r="IR21" s="347"/>
    </row>
    <row r="22" spans="1:252" s="330" customFormat="1" ht="27" customHeight="1">
      <c r="A22" s="355" t="s">
        <v>103</v>
      </c>
      <c r="B22" s="356">
        <v>67.49</v>
      </c>
      <c r="C22" s="356">
        <v>100</v>
      </c>
      <c r="D22" s="584">
        <f t="shared" si="0"/>
        <v>148.1700992739665</v>
      </c>
      <c r="E22" s="355"/>
      <c r="F22" s="356"/>
      <c r="G22" s="356"/>
      <c r="H22" s="584"/>
      <c r="I22" s="361"/>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c r="IR22" s="347"/>
    </row>
    <row r="23" spans="1:252" s="330" customFormat="1" ht="27" customHeight="1">
      <c r="A23" s="355" t="s">
        <v>104</v>
      </c>
      <c r="B23" s="356">
        <v>234.4</v>
      </c>
      <c r="C23" s="356">
        <v>110</v>
      </c>
      <c r="D23" s="584">
        <f t="shared" si="0"/>
        <v>46.92832764505119</v>
      </c>
      <c r="E23" s="355"/>
      <c r="F23" s="356"/>
      <c r="G23" s="356"/>
      <c r="H23" s="584"/>
      <c r="I23" s="361"/>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c r="IR23" s="347"/>
    </row>
    <row r="24" spans="1:252" s="330" customFormat="1" ht="27" customHeight="1">
      <c r="A24" s="358" t="s">
        <v>114</v>
      </c>
      <c r="B24" s="356">
        <f>SUM(B25:B28)</f>
        <v>309003.77</v>
      </c>
      <c r="C24" s="356">
        <v>285632.2238</v>
      </c>
      <c r="D24" s="584">
        <f t="shared" si="0"/>
        <v>92.43648509531128</v>
      </c>
      <c r="E24" s="355" t="s">
        <v>114</v>
      </c>
      <c r="F24" s="356">
        <v>249308.25999999998</v>
      </c>
      <c r="G24" s="356">
        <v>278362.805168</v>
      </c>
      <c r="H24" s="584">
        <f aca="true" t="shared" si="4" ref="H24:H27">G24/F24*100</f>
        <v>111.65406439722454</v>
      </c>
      <c r="I24" s="362"/>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c r="IR24" s="347"/>
    </row>
    <row r="25" spans="1:252" s="330" customFormat="1" ht="27" customHeight="1">
      <c r="A25" s="355" t="s">
        <v>112</v>
      </c>
      <c r="B25" s="356">
        <v>131724.49</v>
      </c>
      <c r="C25" s="356">
        <v>95560.2418</v>
      </c>
      <c r="D25" s="584">
        <f t="shared" si="0"/>
        <v>72.54553940577034</v>
      </c>
      <c r="E25" s="355" t="s">
        <v>113</v>
      </c>
      <c r="F25" s="356">
        <v>222062.85</v>
      </c>
      <c r="G25" s="356">
        <v>244680.871568</v>
      </c>
      <c r="H25" s="584">
        <f t="shared" si="4"/>
        <v>110.18541443019396</v>
      </c>
      <c r="I25" s="362"/>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c r="IR25" s="347"/>
    </row>
    <row r="26" spans="1:252" s="330" customFormat="1" ht="27" customHeight="1">
      <c r="A26" s="355" t="s">
        <v>99</v>
      </c>
      <c r="B26" s="356">
        <v>170271.39</v>
      </c>
      <c r="C26" s="356">
        <v>182161.982</v>
      </c>
      <c r="D26" s="584">
        <f t="shared" si="0"/>
        <v>106.98331763192863</v>
      </c>
      <c r="E26" s="355" t="s">
        <v>115</v>
      </c>
      <c r="F26" s="356">
        <v>22872.14</v>
      </c>
      <c r="G26" s="356">
        <v>29862.62</v>
      </c>
      <c r="H26" s="584">
        <f t="shared" si="4"/>
        <v>130.56329665698095</v>
      </c>
      <c r="I26" s="362"/>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c r="IR26" s="347"/>
    </row>
    <row r="27" spans="1:252" s="330" customFormat="1" ht="27" customHeight="1">
      <c r="A27" s="355" t="s">
        <v>101</v>
      </c>
      <c r="B27" s="356">
        <v>2178.25</v>
      </c>
      <c r="C27" s="356">
        <v>2710</v>
      </c>
      <c r="D27" s="584">
        <f t="shared" si="0"/>
        <v>124.41179846206818</v>
      </c>
      <c r="E27" s="355" t="s">
        <v>102</v>
      </c>
      <c r="F27" s="356">
        <v>4373.27</v>
      </c>
      <c r="G27" s="356">
        <v>3819.3136</v>
      </c>
      <c r="H27" s="584">
        <f t="shared" si="4"/>
        <v>87.33313058649476</v>
      </c>
      <c r="I27" s="362"/>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c r="IR27" s="347"/>
    </row>
    <row r="28" spans="1:252" s="330" customFormat="1" ht="27" customHeight="1">
      <c r="A28" s="355" t="s">
        <v>104</v>
      </c>
      <c r="B28" s="356">
        <v>4829.64</v>
      </c>
      <c r="C28" s="356">
        <v>5200</v>
      </c>
      <c r="D28" s="584">
        <f t="shared" si="0"/>
        <v>107.66848046645299</v>
      </c>
      <c r="E28" s="355"/>
      <c r="F28" s="356"/>
      <c r="G28" s="356"/>
      <c r="H28" s="584"/>
      <c r="I28" s="362"/>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c r="IG28" s="347"/>
      <c r="IH28" s="347"/>
      <c r="II28" s="347"/>
      <c r="IJ28" s="347"/>
      <c r="IK28" s="347"/>
      <c r="IL28" s="347"/>
      <c r="IM28" s="347"/>
      <c r="IN28" s="347"/>
      <c r="IO28" s="347"/>
      <c r="IP28" s="347"/>
      <c r="IQ28" s="347"/>
      <c r="IR28" s="347"/>
    </row>
    <row r="29" spans="1:252" s="330" customFormat="1" ht="27" customHeight="1">
      <c r="A29" s="358" t="s">
        <v>116</v>
      </c>
      <c r="B29" s="356">
        <v>25376.94</v>
      </c>
      <c r="C29" s="356">
        <v>27667.827652</v>
      </c>
      <c r="D29" s="584">
        <f t="shared" si="0"/>
        <v>109.02743850125351</v>
      </c>
      <c r="E29" s="355" t="s">
        <v>116</v>
      </c>
      <c r="F29" s="356">
        <v>40870</v>
      </c>
      <c r="G29" s="356">
        <v>27451.237975</v>
      </c>
      <c r="H29" s="584">
        <f aca="true" t="shared" si="5" ref="H29:H32">G29/F29*100</f>
        <v>67.16720816001957</v>
      </c>
      <c r="I29" s="363"/>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347"/>
      <c r="FE29" s="347"/>
      <c r="FF29" s="347"/>
      <c r="FG29" s="347"/>
      <c r="FH29" s="347"/>
      <c r="FI29" s="347"/>
      <c r="FJ29" s="347"/>
      <c r="FK29" s="347"/>
      <c r="FL29" s="347"/>
      <c r="FM29" s="347"/>
      <c r="FN29" s="347"/>
      <c r="FO29" s="347"/>
      <c r="FP29" s="347"/>
      <c r="FQ29" s="347"/>
      <c r="FR29" s="347"/>
      <c r="FS29" s="347"/>
      <c r="FT29" s="347"/>
      <c r="FU29" s="347"/>
      <c r="FV29" s="347"/>
      <c r="FW29" s="347"/>
      <c r="FX29" s="347"/>
      <c r="FY29" s="347"/>
      <c r="FZ29" s="347"/>
      <c r="GA29" s="347"/>
      <c r="GB29" s="347"/>
      <c r="GC29" s="347"/>
      <c r="GD29" s="347"/>
      <c r="GE29" s="347"/>
      <c r="GF29" s="347"/>
      <c r="GG29" s="347"/>
      <c r="GH29" s="347"/>
      <c r="GI29" s="347"/>
      <c r="GJ29" s="347"/>
      <c r="GK29" s="347"/>
      <c r="GL29" s="347"/>
      <c r="GM29" s="347"/>
      <c r="GN29" s="347"/>
      <c r="GO29" s="347"/>
      <c r="GP29" s="347"/>
      <c r="GQ29" s="347"/>
      <c r="GR29" s="347"/>
      <c r="GS29" s="347"/>
      <c r="GT29" s="347"/>
      <c r="GU29" s="347"/>
      <c r="GV29" s="347"/>
      <c r="GW29" s="347"/>
      <c r="GX29" s="347"/>
      <c r="GY29" s="347"/>
      <c r="GZ29" s="347"/>
      <c r="HA29" s="347"/>
      <c r="HB29" s="347"/>
      <c r="HC29" s="347"/>
      <c r="HD29" s="347"/>
      <c r="HE29" s="347"/>
      <c r="HF29" s="347"/>
      <c r="HG29" s="347"/>
      <c r="HH29" s="347"/>
      <c r="HI29" s="347"/>
      <c r="HJ29" s="347"/>
      <c r="HK29" s="347"/>
      <c r="HL29" s="347"/>
      <c r="HM29" s="347"/>
      <c r="HN29" s="347"/>
      <c r="HO29" s="347"/>
      <c r="HP29" s="347"/>
      <c r="HQ29" s="347"/>
      <c r="HR29" s="347"/>
      <c r="HS29" s="347"/>
      <c r="HT29" s="347"/>
      <c r="HU29" s="347"/>
      <c r="HV29" s="347"/>
      <c r="HW29" s="347"/>
      <c r="HX29" s="347"/>
      <c r="HY29" s="347"/>
      <c r="HZ29" s="347"/>
      <c r="IA29" s="347"/>
      <c r="IB29" s="347"/>
      <c r="IC29" s="347"/>
      <c r="ID29" s="347"/>
      <c r="IE29" s="347"/>
      <c r="IF29" s="347"/>
      <c r="IG29" s="347"/>
      <c r="IH29" s="347"/>
      <c r="II29" s="347"/>
      <c r="IJ29" s="347"/>
      <c r="IK29" s="347"/>
      <c r="IL29" s="347"/>
      <c r="IM29" s="347"/>
      <c r="IN29" s="347"/>
      <c r="IO29" s="347"/>
      <c r="IP29" s="347"/>
      <c r="IQ29" s="347"/>
      <c r="IR29" s="347"/>
    </row>
    <row r="30" spans="1:252" s="330" customFormat="1" ht="27" customHeight="1">
      <c r="A30" s="355" t="s">
        <v>117</v>
      </c>
      <c r="B30" s="356">
        <v>21439.32</v>
      </c>
      <c r="C30" s="356">
        <v>27417.827652</v>
      </c>
      <c r="D30" s="584">
        <f t="shared" si="0"/>
        <v>127.88571490140545</v>
      </c>
      <c r="E30" s="355" t="s">
        <v>118</v>
      </c>
      <c r="F30" s="356">
        <v>31245.08</v>
      </c>
      <c r="G30" s="356">
        <v>25964.957975</v>
      </c>
      <c r="H30" s="584">
        <f t="shared" si="5"/>
        <v>83.10094893340008</v>
      </c>
      <c r="I30" s="364"/>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c r="IG30" s="347"/>
      <c r="IH30" s="347"/>
      <c r="II30" s="347"/>
      <c r="IJ30" s="347"/>
      <c r="IK30" s="347"/>
      <c r="IL30" s="347"/>
      <c r="IM30" s="347"/>
      <c r="IN30" s="347"/>
      <c r="IO30" s="347"/>
      <c r="IP30" s="347"/>
      <c r="IQ30" s="347"/>
      <c r="IR30" s="347"/>
    </row>
    <row r="31" spans="1:252" s="330" customFormat="1" ht="27" customHeight="1">
      <c r="A31" s="355" t="s">
        <v>99</v>
      </c>
      <c r="B31" s="356"/>
      <c r="C31" s="356"/>
      <c r="D31" s="584"/>
      <c r="E31" s="355" t="s">
        <v>119</v>
      </c>
      <c r="F31" s="356">
        <v>370.74</v>
      </c>
      <c r="G31" s="356">
        <v>200.28</v>
      </c>
      <c r="H31" s="584">
        <f t="shared" si="5"/>
        <v>54.021686357015696</v>
      </c>
      <c r="I31" s="364"/>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c r="IR31" s="347"/>
    </row>
    <row r="32" spans="1:252" s="330" customFormat="1" ht="27" customHeight="1">
      <c r="A32" s="355" t="s">
        <v>101</v>
      </c>
      <c r="B32" s="356">
        <v>182.62</v>
      </c>
      <c r="C32" s="356">
        <v>250</v>
      </c>
      <c r="D32" s="584">
        <f aca="true" t="shared" si="6" ref="D32:D36">C32/B32*100</f>
        <v>136.89628737268643</v>
      </c>
      <c r="E32" s="355" t="s">
        <v>120</v>
      </c>
      <c r="F32" s="356">
        <v>424</v>
      </c>
      <c r="G32" s="356">
        <v>600</v>
      </c>
      <c r="H32" s="584">
        <f t="shared" si="5"/>
        <v>141.50943396226415</v>
      </c>
      <c r="I32" s="364"/>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c r="IR32" s="347"/>
    </row>
    <row r="33" spans="1:252" s="330" customFormat="1" ht="27" customHeight="1">
      <c r="A33" s="355" t="s">
        <v>104</v>
      </c>
      <c r="B33" s="356"/>
      <c r="C33" s="356"/>
      <c r="D33" s="584"/>
      <c r="E33" s="355" t="s">
        <v>102</v>
      </c>
      <c r="F33" s="356"/>
      <c r="G33" s="356"/>
      <c r="H33" s="584"/>
      <c r="I33" s="364"/>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c r="IR33" s="347"/>
    </row>
    <row r="34" spans="1:252" s="330" customFormat="1" ht="27" customHeight="1">
      <c r="A34" s="355" t="s">
        <v>121</v>
      </c>
      <c r="B34" s="356">
        <v>3755</v>
      </c>
      <c r="C34" s="356"/>
      <c r="D34" s="584"/>
      <c r="E34" s="355" t="s">
        <v>122</v>
      </c>
      <c r="F34" s="356">
        <v>8830</v>
      </c>
      <c r="G34" s="356">
        <v>686</v>
      </c>
      <c r="H34" s="584">
        <f aca="true" t="shared" si="7" ref="H34:H37">G34/F34*100</f>
        <v>7.768969422423557</v>
      </c>
      <c r="I34" s="364"/>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c r="IR34" s="347"/>
    </row>
    <row r="35" spans="1:252" s="330" customFormat="1" ht="27" customHeight="1">
      <c r="A35" s="358" t="s">
        <v>123</v>
      </c>
      <c r="B35" s="356">
        <v>13049.85</v>
      </c>
      <c r="C35" s="356">
        <v>13087.9351</v>
      </c>
      <c r="D35" s="584">
        <f t="shared" si="6"/>
        <v>100.29184320126285</v>
      </c>
      <c r="E35" s="355" t="s">
        <v>123</v>
      </c>
      <c r="F35" s="356">
        <v>7184.41</v>
      </c>
      <c r="G35" s="356">
        <v>8311.3824</v>
      </c>
      <c r="H35" s="584">
        <f t="shared" si="7"/>
        <v>115.68635977067012</v>
      </c>
      <c r="I35" s="363"/>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c r="IR35" s="347"/>
    </row>
    <row r="36" spans="1:252" s="330" customFormat="1" ht="27" customHeight="1">
      <c r="A36" s="355" t="s">
        <v>124</v>
      </c>
      <c r="B36" s="356">
        <v>12650.02</v>
      </c>
      <c r="C36" s="356">
        <v>11337.3351</v>
      </c>
      <c r="D36" s="584">
        <f t="shared" si="6"/>
        <v>89.62306067500289</v>
      </c>
      <c r="E36" s="355" t="s">
        <v>125</v>
      </c>
      <c r="F36" s="356">
        <v>1861.9</v>
      </c>
      <c r="G36" s="356">
        <v>2272.356</v>
      </c>
      <c r="H36" s="584">
        <f t="shared" si="7"/>
        <v>122.0450077877437</v>
      </c>
      <c r="I36" s="364"/>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c r="IR36" s="347"/>
    </row>
    <row r="37" spans="1:252" s="330" customFormat="1" ht="27" customHeight="1">
      <c r="A37" s="355" t="s">
        <v>99</v>
      </c>
      <c r="B37" s="356"/>
      <c r="C37" s="356"/>
      <c r="D37" s="584"/>
      <c r="E37" s="355" t="s">
        <v>126</v>
      </c>
      <c r="F37" s="356">
        <v>107.92</v>
      </c>
      <c r="G37" s="356">
        <v>306</v>
      </c>
      <c r="H37" s="584">
        <f t="shared" si="7"/>
        <v>283.54336545589325</v>
      </c>
      <c r="I37" s="364"/>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c r="IR37" s="347"/>
    </row>
    <row r="38" spans="1:252" s="330" customFormat="1" ht="27" customHeight="1">
      <c r="A38" s="355" t="s">
        <v>101</v>
      </c>
      <c r="B38" s="356">
        <v>297.49</v>
      </c>
      <c r="C38" s="356">
        <v>1600</v>
      </c>
      <c r="D38" s="584">
        <f aca="true" t="shared" si="8" ref="D38:D40">C38/B38*100</f>
        <v>537.8332044774613</v>
      </c>
      <c r="E38" s="355" t="s">
        <v>127</v>
      </c>
      <c r="F38" s="356"/>
      <c r="G38" s="356">
        <v>2.3176</v>
      </c>
      <c r="H38" s="584"/>
      <c r="I38" s="364"/>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c r="IR38" s="347"/>
    </row>
    <row r="39" spans="1:252" s="330" customFormat="1" ht="27" customHeight="1">
      <c r="A39" s="355" t="s">
        <v>103</v>
      </c>
      <c r="B39" s="356">
        <v>47.51</v>
      </c>
      <c r="C39" s="356">
        <v>90.6</v>
      </c>
      <c r="D39" s="584">
        <f t="shared" si="8"/>
        <v>190.6966954325405</v>
      </c>
      <c r="E39" s="355" t="s">
        <v>128</v>
      </c>
      <c r="F39" s="356"/>
      <c r="G39" s="356">
        <v>135</v>
      </c>
      <c r="H39" s="584"/>
      <c r="I39" s="364"/>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c r="IR39" s="347"/>
    </row>
    <row r="40" spans="1:252" s="330" customFormat="1" ht="27" customHeight="1">
      <c r="A40" s="355" t="s">
        <v>104</v>
      </c>
      <c r="B40" s="356">
        <v>54.83</v>
      </c>
      <c r="C40" s="356">
        <v>60</v>
      </c>
      <c r="D40" s="584">
        <f t="shared" si="8"/>
        <v>109.42914462885282</v>
      </c>
      <c r="E40" s="355" t="s">
        <v>129</v>
      </c>
      <c r="F40" s="356"/>
      <c r="G40" s="356">
        <v>90</v>
      </c>
      <c r="H40" s="584"/>
      <c r="I40" s="364"/>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c r="IR40" s="347"/>
    </row>
    <row r="41" spans="1:252" s="330" customFormat="1" ht="27" customHeight="1">
      <c r="A41" s="355"/>
      <c r="B41" s="356"/>
      <c r="C41" s="356"/>
      <c r="D41" s="584"/>
      <c r="E41" s="355" t="s">
        <v>130</v>
      </c>
      <c r="F41" s="356">
        <v>2161.91</v>
      </c>
      <c r="G41" s="356">
        <v>3200</v>
      </c>
      <c r="H41" s="584">
        <f aca="true" t="shared" si="9" ref="H41:H46">G41/F41*100</f>
        <v>148.0172625132406</v>
      </c>
      <c r="I41" s="364"/>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c r="IB41" s="347"/>
      <c r="IC41" s="347"/>
      <c r="ID41" s="347"/>
      <c r="IE41" s="347"/>
      <c r="IF41" s="347"/>
      <c r="IG41" s="347"/>
      <c r="IH41" s="347"/>
      <c r="II41" s="347"/>
      <c r="IJ41" s="347"/>
      <c r="IK41" s="347"/>
      <c r="IL41" s="347"/>
      <c r="IM41" s="347"/>
      <c r="IN41" s="347"/>
      <c r="IO41" s="347"/>
      <c r="IP41" s="347"/>
      <c r="IQ41" s="347"/>
      <c r="IR41" s="347"/>
    </row>
    <row r="42" spans="1:252" s="330" customFormat="1" ht="27" customHeight="1">
      <c r="A42" s="355"/>
      <c r="B42" s="356"/>
      <c r="C42" s="356"/>
      <c r="D42" s="584"/>
      <c r="E42" s="355" t="s">
        <v>131</v>
      </c>
      <c r="F42" s="356">
        <v>304.95</v>
      </c>
      <c r="G42" s="356">
        <v>141.6</v>
      </c>
      <c r="H42" s="584">
        <f t="shared" si="9"/>
        <v>46.433841613379236</v>
      </c>
      <c r="I42" s="364"/>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c r="IB42" s="347"/>
      <c r="IC42" s="347"/>
      <c r="ID42" s="347"/>
      <c r="IE42" s="347"/>
      <c r="IF42" s="347"/>
      <c r="IG42" s="347"/>
      <c r="IH42" s="347"/>
      <c r="II42" s="347"/>
      <c r="IJ42" s="347"/>
      <c r="IK42" s="347"/>
      <c r="IL42" s="347"/>
      <c r="IM42" s="347"/>
      <c r="IN42" s="347"/>
      <c r="IO42" s="347"/>
      <c r="IP42" s="347"/>
      <c r="IQ42" s="347"/>
      <c r="IR42" s="347"/>
    </row>
    <row r="43" spans="1:252" s="330" customFormat="1" ht="27" customHeight="1">
      <c r="A43" s="355"/>
      <c r="B43" s="356"/>
      <c r="C43" s="356"/>
      <c r="D43" s="584"/>
      <c r="E43" s="355" t="s">
        <v>100</v>
      </c>
      <c r="F43" s="356"/>
      <c r="G43" s="356">
        <v>28.764</v>
      </c>
      <c r="H43" s="584"/>
      <c r="I43" s="364"/>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7"/>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7"/>
      <c r="FU43" s="347"/>
      <c r="FV43" s="347"/>
      <c r="FW43" s="347"/>
      <c r="FX43" s="347"/>
      <c r="FY43" s="347"/>
      <c r="FZ43" s="347"/>
      <c r="GA43" s="347"/>
      <c r="GB43" s="347"/>
      <c r="GC43" s="347"/>
      <c r="GD43" s="347"/>
      <c r="GE43" s="347"/>
      <c r="GF43" s="347"/>
      <c r="GG43" s="347"/>
      <c r="GH43" s="347"/>
      <c r="GI43" s="347"/>
      <c r="GJ43" s="347"/>
      <c r="GK43" s="347"/>
      <c r="GL43" s="347"/>
      <c r="GM43" s="347"/>
      <c r="GN43" s="347"/>
      <c r="GO43" s="347"/>
      <c r="GP43" s="347"/>
      <c r="GQ43" s="347"/>
      <c r="GR43" s="347"/>
      <c r="GS43" s="347"/>
      <c r="GT43" s="347"/>
      <c r="GU43" s="347"/>
      <c r="GV43" s="347"/>
      <c r="GW43" s="347"/>
      <c r="GX43" s="347"/>
      <c r="GY43" s="347"/>
      <c r="GZ43" s="347"/>
      <c r="HA43" s="347"/>
      <c r="HB43" s="347"/>
      <c r="HC43" s="347"/>
      <c r="HD43" s="347"/>
      <c r="HE43" s="347"/>
      <c r="HF43" s="347"/>
      <c r="HG43" s="347"/>
      <c r="HH43" s="347"/>
      <c r="HI43" s="347"/>
      <c r="HJ43" s="347"/>
      <c r="HK43" s="347"/>
      <c r="HL43" s="347"/>
      <c r="HM43" s="347"/>
      <c r="HN43" s="347"/>
      <c r="HO43" s="347"/>
      <c r="HP43" s="347"/>
      <c r="HQ43" s="347"/>
      <c r="HR43" s="347"/>
      <c r="HS43" s="347"/>
      <c r="HT43" s="347"/>
      <c r="HU43" s="347"/>
      <c r="HV43" s="347"/>
      <c r="HW43" s="347"/>
      <c r="HX43" s="347"/>
      <c r="HY43" s="347"/>
      <c r="HZ43" s="347"/>
      <c r="IA43" s="347"/>
      <c r="IB43" s="347"/>
      <c r="IC43" s="347"/>
      <c r="ID43" s="347"/>
      <c r="IE43" s="347"/>
      <c r="IF43" s="347"/>
      <c r="IG43" s="347"/>
      <c r="IH43" s="347"/>
      <c r="II43" s="347"/>
      <c r="IJ43" s="347"/>
      <c r="IK43" s="347"/>
      <c r="IL43" s="347"/>
      <c r="IM43" s="347"/>
      <c r="IN43" s="347"/>
      <c r="IO43" s="347"/>
      <c r="IP43" s="347"/>
      <c r="IQ43" s="347"/>
      <c r="IR43" s="347"/>
    </row>
    <row r="44" spans="1:252" s="330" customFormat="1" ht="27" customHeight="1">
      <c r="A44" s="355"/>
      <c r="B44" s="356"/>
      <c r="C44" s="356"/>
      <c r="D44" s="584"/>
      <c r="E44" s="355" t="s">
        <v>102</v>
      </c>
      <c r="F44" s="356">
        <v>1887.73</v>
      </c>
      <c r="G44" s="356">
        <v>1001.6448</v>
      </c>
      <c r="H44" s="584">
        <f t="shared" si="9"/>
        <v>53.060808484264165</v>
      </c>
      <c r="I44" s="364"/>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c r="IB44" s="347"/>
      <c r="IC44" s="347"/>
      <c r="ID44" s="347"/>
      <c r="IE44" s="347"/>
      <c r="IF44" s="347"/>
      <c r="IG44" s="347"/>
      <c r="IH44" s="347"/>
      <c r="II44" s="347"/>
      <c r="IJ44" s="347"/>
      <c r="IK44" s="347"/>
      <c r="IL44" s="347"/>
      <c r="IM44" s="347"/>
      <c r="IN44" s="347"/>
      <c r="IO44" s="347"/>
      <c r="IP44" s="347"/>
      <c r="IQ44" s="347"/>
      <c r="IR44" s="347"/>
    </row>
    <row r="45" spans="1:252" s="330" customFormat="1" ht="27" customHeight="1">
      <c r="A45" s="355"/>
      <c r="B45" s="356"/>
      <c r="C45" s="356"/>
      <c r="D45" s="584"/>
      <c r="E45" s="355" t="s">
        <v>132</v>
      </c>
      <c r="F45" s="356">
        <v>860</v>
      </c>
      <c r="G45" s="356">
        <v>1133.7</v>
      </c>
      <c r="H45" s="584">
        <f t="shared" si="9"/>
        <v>131.82558139534882</v>
      </c>
      <c r="I45" s="364"/>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c r="IR45" s="347"/>
    </row>
    <row r="46" spans="1:252" s="330" customFormat="1" ht="27" customHeight="1">
      <c r="A46" s="359" t="s">
        <v>133</v>
      </c>
      <c r="B46" s="356">
        <v>964467.7699999999</v>
      </c>
      <c r="C46" s="356">
        <v>954567.968896</v>
      </c>
      <c r="D46" s="584">
        <f>C46/B46*100</f>
        <v>98.97354775224889</v>
      </c>
      <c r="E46" s="355" t="s">
        <v>134</v>
      </c>
      <c r="F46" s="356">
        <v>851429.29</v>
      </c>
      <c r="G46" s="356">
        <v>902290.627932</v>
      </c>
      <c r="H46" s="584">
        <f t="shared" si="9"/>
        <v>105.973642031037</v>
      </c>
      <c r="I46" s="588"/>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c r="IR46" s="347"/>
    </row>
    <row r="47" spans="1:252" s="330" customFormat="1" ht="27" customHeight="1">
      <c r="A47" s="359" t="s">
        <v>135</v>
      </c>
      <c r="B47" s="356"/>
      <c r="C47" s="356">
        <v>901478</v>
      </c>
      <c r="D47" s="584"/>
      <c r="E47" s="355" t="s">
        <v>669</v>
      </c>
      <c r="F47" s="356"/>
      <c r="G47" s="356">
        <f>C47+C46-G46</f>
        <v>953755.340964</v>
      </c>
      <c r="H47" s="584"/>
      <c r="I47" s="589"/>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c r="IR47" s="347"/>
    </row>
    <row r="48" spans="1:252" s="330" customFormat="1" ht="27" customHeight="1">
      <c r="A48" s="359" t="s">
        <v>133</v>
      </c>
      <c r="B48" s="356"/>
      <c r="C48" s="356">
        <f>C46+C47</f>
        <v>1856045.968896</v>
      </c>
      <c r="D48" s="584"/>
      <c r="E48" s="355" t="s">
        <v>134</v>
      </c>
      <c r="F48" s="356"/>
      <c r="G48" s="356">
        <f>G46+G47</f>
        <v>1856045.968896</v>
      </c>
      <c r="H48" s="584"/>
      <c r="I48" s="589"/>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c r="IB48" s="347"/>
      <c r="IC48" s="347"/>
      <c r="ID48" s="347"/>
      <c r="IE48" s="347"/>
      <c r="IF48" s="347"/>
      <c r="IG48" s="347"/>
      <c r="IH48" s="347"/>
      <c r="II48" s="347"/>
      <c r="IJ48" s="347"/>
      <c r="IK48" s="347"/>
      <c r="IL48" s="347"/>
      <c r="IM48" s="347"/>
      <c r="IN48" s="347"/>
      <c r="IO48" s="347"/>
      <c r="IP48" s="347"/>
      <c r="IQ48" s="347"/>
      <c r="IR48" s="347"/>
    </row>
  </sheetData>
  <sheetProtection/>
  <mergeCells count="1">
    <mergeCell ref="A1:I1"/>
  </mergeCells>
  <printOptions horizontalCentered="1"/>
  <pageMargins left="0.9798611111111111" right="0.9798611111111111" top="1.1805555555555556" bottom="0.9798611111111111" header="0.5118055555555555" footer="0.7909722222222222"/>
  <pageSetup firstPageNumber="58" useFirstPageNumber="1" fitToHeight="0" horizontalDpi="600" verticalDpi="600" orientation="landscape" paperSize="9" scale="84"/>
  <headerFooter>
    <oddFooter>&amp;C— &amp;P —</oddFooter>
  </headerFooter>
</worksheet>
</file>

<file path=xl/worksheets/sheet13.xml><?xml version="1.0" encoding="utf-8"?>
<worksheet xmlns="http://schemas.openxmlformats.org/spreadsheetml/2006/main" xmlns:r="http://schemas.openxmlformats.org/officeDocument/2006/relationships">
  <dimension ref="A1:IU13"/>
  <sheetViews>
    <sheetView view="pageBreakPreview" zoomScaleNormal="84" zoomScaleSheetLayoutView="100" workbookViewId="0" topLeftCell="A1">
      <selection activeCell="F8" sqref="F8"/>
    </sheetView>
  </sheetViews>
  <sheetFormatPr defaultColWidth="9.00390625" defaultRowHeight="14.25"/>
  <cols>
    <col min="1" max="1" width="42.00390625" style="348" customWidth="1"/>
    <col min="2" max="2" width="18.50390625" style="348" customWidth="1"/>
    <col min="3" max="3" width="48.00390625" style="561" customWidth="1"/>
    <col min="4" max="4" width="18.25390625" style="561" customWidth="1"/>
    <col min="5" max="5" width="11.50390625" style="561" customWidth="1"/>
    <col min="6" max="6" width="32.50390625" style="348" customWidth="1"/>
    <col min="7" max="8" width="17.25390625" style="348" bestFit="1" customWidth="1"/>
    <col min="9" max="254" width="8.00390625" style="348" customWidth="1"/>
    <col min="255" max="255" width="8.00390625" style="0" bestFit="1" customWidth="1"/>
  </cols>
  <sheetData>
    <row r="1" spans="1:5" s="561" customFormat="1" ht="29.25" customHeight="1">
      <c r="A1" s="563" t="s">
        <v>670</v>
      </c>
      <c r="B1" s="563"/>
      <c r="C1" s="563"/>
      <c r="D1" s="563"/>
      <c r="E1" s="563"/>
    </row>
    <row r="2" spans="1:5" s="348" customFormat="1" ht="18.75" customHeight="1">
      <c r="A2" s="564" t="s">
        <v>671</v>
      </c>
      <c r="B2" s="564"/>
      <c r="C2" s="564"/>
      <c r="D2" s="564"/>
      <c r="E2" s="565" t="s">
        <v>2</v>
      </c>
    </row>
    <row r="3" spans="1:5" s="348" customFormat="1" ht="33.75" customHeight="1">
      <c r="A3" s="566" t="s">
        <v>672</v>
      </c>
      <c r="B3" s="567" t="s">
        <v>673</v>
      </c>
      <c r="C3" s="566" t="s">
        <v>672</v>
      </c>
      <c r="D3" s="567" t="s">
        <v>674</v>
      </c>
      <c r="E3" s="568" t="s">
        <v>95</v>
      </c>
    </row>
    <row r="4" spans="1:255" s="562" customFormat="1" ht="33.75" customHeight="1">
      <c r="A4" s="569" t="s">
        <v>575</v>
      </c>
      <c r="B4" s="569"/>
      <c r="C4" s="570" t="s">
        <v>675</v>
      </c>
      <c r="D4" s="464">
        <v>626</v>
      </c>
      <c r="E4" s="571"/>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2"/>
      <c r="DY4" s="572"/>
      <c r="DZ4" s="572"/>
      <c r="EA4" s="572"/>
      <c r="EB4" s="572"/>
      <c r="EC4" s="572"/>
      <c r="ED4" s="572"/>
      <c r="EE4" s="572"/>
      <c r="EF4" s="572"/>
      <c r="EG4" s="572"/>
      <c r="EH4" s="572"/>
      <c r="EI4" s="572"/>
      <c r="EJ4" s="572"/>
      <c r="EK4" s="572"/>
      <c r="EL4" s="572"/>
      <c r="EM4" s="572"/>
      <c r="EN4" s="572"/>
      <c r="EO4" s="572"/>
      <c r="EP4" s="572"/>
      <c r="EQ4" s="572"/>
      <c r="ER4" s="572"/>
      <c r="ES4" s="572"/>
      <c r="ET4" s="572"/>
      <c r="EU4" s="572"/>
      <c r="EV4" s="572"/>
      <c r="EW4" s="572"/>
      <c r="EX4" s="572"/>
      <c r="EY4" s="572"/>
      <c r="EZ4" s="572"/>
      <c r="FA4" s="572"/>
      <c r="FB4" s="572"/>
      <c r="FC4" s="572"/>
      <c r="FD4" s="572"/>
      <c r="FE4" s="572"/>
      <c r="FF4" s="572"/>
      <c r="FG4" s="572"/>
      <c r="FH4" s="572"/>
      <c r="FI4" s="572"/>
      <c r="FJ4" s="572"/>
      <c r="FK4" s="572"/>
      <c r="FL4" s="572"/>
      <c r="FM4" s="572"/>
      <c r="FN4" s="572"/>
      <c r="FO4" s="572"/>
      <c r="FP4" s="572"/>
      <c r="FQ4" s="572"/>
      <c r="FR4" s="572"/>
      <c r="FS4" s="572"/>
      <c r="FT4" s="572"/>
      <c r="FU4" s="572"/>
      <c r="FV4" s="572"/>
      <c r="FW4" s="572"/>
      <c r="FX4" s="572"/>
      <c r="FY4" s="572"/>
      <c r="FZ4" s="572"/>
      <c r="GA4" s="572"/>
      <c r="GB4" s="572"/>
      <c r="GC4" s="572"/>
      <c r="GD4" s="572"/>
      <c r="GE4" s="572"/>
      <c r="GF4" s="572"/>
      <c r="GG4" s="572"/>
      <c r="GH4" s="572"/>
      <c r="GI4" s="572"/>
      <c r="GJ4" s="572"/>
      <c r="GK4" s="572"/>
      <c r="GL4" s="572"/>
      <c r="GM4" s="572"/>
      <c r="GN4" s="572"/>
      <c r="GO4" s="572"/>
      <c r="GP4" s="572"/>
      <c r="GQ4" s="572"/>
      <c r="GR4" s="572"/>
      <c r="GS4" s="572"/>
      <c r="GT4" s="572"/>
      <c r="GU4" s="572"/>
      <c r="GV4" s="572"/>
      <c r="GW4" s="572"/>
      <c r="GX4" s="572"/>
      <c r="GY4" s="572"/>
      <c r="GZ4" s="572"/>
      <c r="HA4" s="572"/>
      <c r="HB4" s="572"/>
      <c r="HC4" s="572"/>
      <c r="HD4" s="572"/>
      <c r="HE4" s="572"/>
      <c r="HF4" s="572"/>
      <c r="HG4" s="572"/>
      <c r="HH4" s="572"/>
      <c r="HI4" s="572"/>
      <c r="HJ4" s="572"/>
      <c r="HK4" s="572"/>
      <c r="HL4" s="572"/>
      <c r="HM4" s="572"/>
      <c r="HN4" s="572"/>
      <c r="HO4" s="572"/>
      <c r="HP4" s="572"/>
      <c r="HQ4" s="572"/>
      <c r="HR4" s="572"/>
      <c r="HS4" s="572"/>
      <c r="HT4" s="572"/>
      <c r="HU4" s="572"/>
      <c r="HV4" s="572"/>
      <c r="HW4" s="572"/>
      <c r="HX4" s="572"/>
      <c r="HY4" s="572"/>
      <c r="HZ4" s="572"/>
      <c r="IA4" s="572"/>
      <c r="IB4" s="572"/>
      <c r="IC4" s="572"/>
      <c r="ID4" s="572"/>
      <c r="IE4" s="572"/>
      <c r="IF4" s="572"/>
      <c r="IG4" s="572"/>
      <c r="IH4" s="572"/>
      <c r="II4" s="572"/>
      <c r="IJ4" s="572"/>
      <c r="IK4" s="572"/>
      <c r="IL4" s="572"/>
      <c r="IM4" s="572"/>
      <c r="IN4" s="572"/>
      <c r="IO4" s="572"/>
      <c r="IP4" s="572"/>
      <c r="IQ4" s="572"/>
      <c r="IR4" s="572"/>
      <c r="IS4" s="572"/>
      <c r="IT4" s="572"/>
      <c r="IU4" s="577"/>
    </row>
    <row r="5" spans="1:255" s="562" customFormat="1" ht="33.75" customHeight="1">
      <c r="A5" s="569" t="s">
        <v>576</v>
      </c>
      <c r="B5" s="569"/>
      <c r="C5" s="569" t="s">
        <v>676</v>
      </c>
      <c r="D5" s="464"/>
      <c r="E5" s="571"/>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72"/>
      <c r="EV5" s="572"/>
      <c r="EW5" s="572"/>
      <c r="EX5" s="572"/>
      <c r="EY5" s="572"/>
      <c r="EZ5" s="572"/>
      <c r="FA5" s="572"/>
      <c r="FB5" s="572"/>
      <c r="FC5" s="572"/>
      <c r="FD5" s="572"/>
      <c r="FE5" s="572"/>
      <c r="FF5" s="572"/>
      <c r="FG5" s="572"/>
      <c r="FH5" s="572"/>
      <c r="FI5" s="572"/>
      <c r="FJ5" s="572"/>
      <c r="FK5" s="572"/>
      <c r="FL5" s="572"/>
      <c r="FM5" s="572"/>
      <c r="FN5" s="572"/>
      <c r="FO5" s="572"/>
      <c r="FP5" s="572"/>
      <c r="FQ5" s="572"/>
      <c r="FR5" s="572"/>
      <c r="FS5" s="572"/>
      <c r="FT5" s="572"/>
      <c r="FU5" s="572"/>
      <c r="FV5" s="572"/>
      <c r="FW5" s="572"/>
      <c r="FX5" s="572"/>
      <c r="FY5" s="572"/>
      <c r="FZ5" s="572"/>
      <c r="GA5" s="572"/>
      <c r="GB5" s="572"/>
      <c r="GC5" s="572"/>
      <c r="GD5" s="572"/>
      <c r="GE5" s="572"/>
      <c r="GF5" s="572"/>
      <c r="GG5" s="572"/>
      <c r="GH5" s="572"/>
      <c r="GI5" s="572"/>
      <c r="GJ5" s="572"/>
      <c r="GK5" s="572"/>
      <c r="GL5" s="572"/>
      <c r="GM5" s="572"/>
      <c r="GN5" s="572"/>
      <c r="GO5" s="572"/>
      <c r="GP5" s="572"/>
      <c r="GQ5" s="572"/>
      <c r="GR5" s="572"/>
      <c r="GS5" s="572"/>
      <c r="GT5" s="572"/>
      <c r="GU5" s="572"/>
      <c r="GV5" s="572"/>
      <c r="GW5" s="572"/>
      <c r="GX5" s="572"/>
      <c r="GY5" s="572"/>
      <c r="GZ5" s="572"/>
      <c r="HA5" s="572"/>
      <c r="HB5" s="572"/>
      <c r="HC5" s="572"/>
      <c r="HD5" s="572"/>
      <c r="HE5" s="572"/>
      <c r="HF5" s="572"/>
      <c r="HG5" s="572"/>
      <c r="HH5" s="572"/>
      <c r="HI5" s="572"/>
      <c r="HJ5" s="572"/>
      <c r="HK5" s="572"/>
      <c r="HL5" s="572"/>
      <c r="HM5" s="572"/>
      <c r="HN5" s="572"/>
      <c r="HO5" s="572"/>
      <c r="HP5" s="572"/>
      <c r="HQ5" s="572"/>
      <c r="HR5" s="572"/>
      <c r="HS5" s="572"/>
      <c r="HT5" s="572"/>
      <c r="HU5" s="572"/>
      <c r="HV5" s="572"/>
      <c r="HW5" s="572"/>
      <c r="HX5" s="572"/>
      <c r="HY5" s="572"/>
      <c r="HZ5" s="572"/>
      <c r="IA5" s="572"/>
      <c r="IB5" s="572"/>
      <c r="IC5" s="572"/>
      <c r="ID5" s="572"/>
      <c r="IE5" s="572"/>
      <c r="IF5" s="572"/>
      <c r="IG5" s="572"/>
      <c r="IH5" s="572"/>
      <c r="II5" s="572"/>
      <c r="IJ5" s="572"/>
      <c r="IK5" s="572"/>
      <c r="IL5" s="572"/>
      <c r="IM5" s="572"/>
      <c r="IN5" s="572"/>
      <c r="IO5" s="572"/>
      <c r="IP5" s="572"/>
      <c r="IQ5" s="572"/>
      <c r="IR5" s="572"/>
      <c r="IS5" s="572"/>
      <c r="IT5" s="572"/>
      <c r="IU5" s="577"/>
    </row>
    <row r="6" spans="1:255" s="562" customFormat="1" ht="33.75" customHeight="1">
      <c r="A6" s="569" t="s">
        <v>577</v>
      </c>
      <c r="B6" s="569"/>
      <c r="C6" s="569" t="s">
        <v>677</v>
      </c>
      <c r="D6" s="464"/>
      <c r="E6" s="571"/>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2"/>
      <c r="CC6" s="572"/>
      <c r="CD6" s="572"/>
      <c r="CE6" s="572"/>
      <c r="CF6" s="572"/>
      <c r="CG6" s="572"/>
      <c r="CH6" s="572"/>
      <c r="CI6" s="572"/>
      <c r="CJ6" s="572"/>
      <c r="CK6" s="572"/>
      <c r="CL6" s="572"/>
      <c r="CM6" s="572"/>
      <c r="CN6" s="572"/>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c r="DQ6" s="572"/>
      <c r="DR6" s="572"/>
      <c r="DS6" s="572"/>
      <c r="DT6" s="572"/>
      <c r="DU6" s="572"/>
      <c r="DV6" s="572"/>
      <c r="DW6" s="572"/>
      <c r="DX6" s="572"/>
      <c r="DY6" s="572"/>
      <c r="DZ6" s="572"/>
      <c r="EA6" s="572"/>
      <c r="EB6" s="572"/>
      <c r="EC6" s="572"/>
      <c r="ED6" s="572"/>
      <c r="EE6" s="572"/>
      <c r="EF6" s="572"/>
      <c r="EG6" s="572"/>
      <c r="EH6" s="572"/>
      <c r="EI6" s="572"/>
      <c r="EJ6" s="572"/>
      <c r="EK6" s="572"/>
      <c r="EL6" s="572"/>
      <c r="EM6" s="572"/>
      <c r="EN6" s="572"/>
      <c r="EO6" s="572"/>
      <c r="EP6" s="572"/>
      <c r="EQ6" s="572"/>
      <c r="ER6" s="572"/>
      <c r="ES6" s="572"/>
      <c r="ET6" s="572"/>
      <c r="EU6" s="572"/>
      <c r="EV6" s="572"/>
      <c r="EW6" s="572"/>
      <c r="EX6" s="572"/>
      <c r="EY6" s="572"/>
      <c r="EZ6" s="572"/>
      <c r="FA6" s="572"/>
      <c r="FB6" s="572"/>
      <c r="FC6" s="572"/>
      <c r="FD6" s="572"/>
      <c r="FE6" s="572"/>
      <c r="FF6" s="572"/>
      <c r="FG6" s="572"/>
      <c r="FH6" s="572"/>
      <c r="FI6" s="572"/>
      <c r="FJ6" s="572"/>
      <c r="FK6" s="572"/>
      <c r="FL6" s="572"/>
      <c r="FM6" s="572"/>
      <c r="FN6" s="572"/>
      <c r="FO6" s="572"/>
      <c r="FP6" s="572"/>
      <c r="FQ6" s="572"/>
      <c r="FR6" s="572"/>
      <c r="FS6" s="572"/>
      <c r="FT6" s="572"/>
      <c r="FU6" s="572"/>
      <c r="FV6" s="572"/>
      <c r="FW6" s="572"/>
      <c r="FX6" s="572"/>
      <c r="FY6" s="572"/>
      <c r="FZ6" s="572"/>
      <c r="GA6" s="572"/>
      <c r="GB6" s="572"/>
      <c r="GC6" s="572"/>
      <c r="GD6" s="572"/>
      <c r="GE6" s="572"/>
      <c r="GF6" s="572"/>
      <c r="GG6" s="572"/>
      <c r="GH6" s="572"/>
      <c r="GI6" s="572"/>
      <c r="GJ6" s="572"/>
      <c r="GK6" s="572"/>
      <c r="GL6" s="572"/>
      <c r="GM6" s="572"/>
      <c r="GN6" s="572"/>
      <c r="GO6" s="572"/>
      <c r="GP6" s="572"/>
      <c r="GQ6" s="572"/>
      <c r="GR6" s="572"/>
      <c r="GS6" s="572"/>
      <c r="GT6" s="572"/>
      <c r="GU6" s="572"/>
      <c r="GV6" s="572"/>
      <c r="GW6" s="572"/>
      <c r="GX6" s="572"/>
      <c r="GY6" s="572"/>
      <c r="GZ6" s="572"/>
      <c r="HA6" s="572"/>
      <c r="HB6" s="572"/>
      <c r="HC6" s="572"/>
      <c r="HD6" s="572"/>
      <c r="HE6" s="572"/>
      <c r="HF6" s="572"/>
      <c r="HG6" s="572"/>
      <c r="HH6" s="572"/>
      <c r="HI6" s="572"/>
      <c r="HJ6" s="572"/>
      <c r="HK6" s="572"/>
      <c r="HL6" s="572"/>
      <c r="HM6" s="572"/>
      <c r="HN6" s="572"/>
      <c r="HO6" s="572"/>
      <c r="HP6" s="572"/>
      <c r="HQ6" s="572"/>
      <c r="HR6" s="572"/>
      <c r="HS6" s="572"/>
      <c r="HT6" s="572"/>
      <c r="HU6" s="572"/>
      <c r="HV6" s="572"/>
      <c r="HW6" s="572"/>
      <c r="HX6" s="572"/>
      <c r="HY6" s="572"/>
      <c r="HZ6" s="572"/>
      <c r="IA6" s="572"/>
      <c r="IB6" s="572"/>
      <c r="IC6" s="572"/>
      <c r="ID6" s="572"/>
      <c r="IE6" s="572"/>
      <c r="IF6" s="572"/>
      <c r="IG6" s="572"/>
      <c r="IH6" s="572"/>
      <c r="II6" s="572"/>
      <c r="IJ6" s="572"/>
      <c r="IK6" s="572"/>
      <c r="IL6" s="572"/>
      <c r="IM6" s="572"/>
      <c r="IN6" s="572"/>
      <c r="IO6" s="572"/>
      <c r="IP6" s="572"/>
      <c r="IQ6" s="572"/>
      <c r="IR6" s="572"/>
      <c r="IS6" s="572"/>
      <c r="IT6" s="572"/>
      <c r="IU6" s="577"/>
    </row>
    <row r="7" spans="1:255" s="562" customFormat="1" ht="33.75" customHeight="1">
      <c r="A7" s="569" t="s">
        <v>578</v>
      </c>
      <c r="B7" s="569"/>
      <c r="C7" s="569" t="s">
        <v>678</v>
      </c>
      <c r="D7" s="464"/>
      <c r="E7" s="571"/>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c r="CT7" s="572"/>
      <c r="CU7" s="572"/>
      <c r="CV7" s="572"/>
      <c r="CW7" s="572"/>
      <c r="CX7" s="572"/>
      <c r="CY7" s="572"/>
      <c r="CZ7" s="572"/>
      <c r="DA7" s="572"/>
      <c r="DB7" s="572"/>
      <c r="DC7" s="572"/>
      <c r="DD7" s="572"/>
      <c r="DE7" s="572"/>
      <c r="DF7" s="572"/>
      <c r="DG7" s="572"/>
      <c r="DH7" s="572"/>
      <c r="DI7" s="572"/>
      <c r="DJ7" s="572"/>
      <c r="DK7" s="572"/>
      <c r="DL7" s="572"/>
      <c r="DM7" s="572"/>
      <c r="DN7" s="572"/>
      <c r="DO7" s="572"/>
      <c r="DP7" s="572"/>
      <c r="DQ7" s="572"/>
      <c r="DR7" s="572"/>
      <c r="DS7" s="572"/>
      <c r="DT7" s="572"/>
      <c r="DU7" s="572"/>
      <c r="DV7" s="572"/>
      <c r="DW7" s="572"/>
      <c r="DX7" s="572"/>
      <c r="DY7" s="572"/>
      <c r="DZ7" s="572"/>
      <c r="EA7" s="572"/>
      <c r="EB7" s="572"/>
      <c r="EC7" s="572"/>
      <c r="ED7" s="572"/>
      <c r="EE7" s="572"/>
      <c r="EF7" s="572"/>
      <c r="EG7" s="572"/>
      <c r="EH7" s="572"/>
      <c r="EI7" s="572"/>
      <c r="EJ7" s="572"/>
      <c r="EK7" s="572"/>
      <c r="EL7" s="572"/>
      <c r="EM7" s="572"/>
      <c r="EN7" s="572"/>
      <c r="EO7" s="572"/>
      <c r="EP7" s="572"/>
      <c r="EQ7" s="572"/>
      <c r="ER7" s="572"/>
      <c r="ES7" s="572"/>
      <c r="ET7" s="572"/>
      <c r="EU7" s="572"/>
      <c r="EV7" s="572"/>
      <c r="EW7" s="572"/>
      <c r="EX7" s="572"/>
      <c r="EY7" s="572"/>
      <c r="EZ7" s="572"/>
      <c r="FA7" s="572"/>
      <c r="FB7" s="572"/>
      <c r="FC7" s="572"/>
      <c r="FD7" s="572"/>
      <c r="FE7" s="572"/>
      <c r="FF7" s="572"/>
      <c r="FG7" s="572"/>
      <c r="FH7" s="572"/>
      <c r="FI7" s="572"/>
      <c r="FJ7" s="572"/>
      <c r="FK7" s="572"/>
      <c r="FL7" s="572"/>
      <c r="FM7" s="572"/>
      <c r="FN7" s="572"/>
      <c r="FO7" s="572"/>
      <c r="FP7" s="572"/>
      <c r="FQ7" s="572"/>
      <c r="FR7" s="572"/>
      <c r="FS7" s="572"/>
      <c r="FT7" s="572"/>
      <c r="FU7" s="572"/>
      <c r="FV7" s="572"/>
      <c r="FW7" s="572"/>
      <c r="FX7" s="572"/>
      <c r="FY7" s="572"/>
      <c r="FZ7" s="572"/>
      <c r="GA7" s="572"/>
      <c r="GB7" s="572"/>
      <c r="GC7" s="572"/>
      <c r="GD7" s="572"/>
      <c r="GE7" s="572"/>
      <c r="GF7" s="572"/>
      <c r="GG7" s="572"/>
      <c r="GH7" s="572"/>
      <c r="GI7" s="572"/>
      <c r="GJ7" s="572"/>
      <c r="GK7" s="572"/>
      <c r="GL7" s="572"/>
      <c r="GM7" s="572"/>
      <c r="GN7" s="572"/>
      <c r="GO7" s="572"/>
      <c r="GP7" s="572"/>
      <c r="GQ7" s="572"/>
      <c r="GR7" s="572"/>
      <c r="GS7" s="572"/>
      <c r="GT7" s="572"/>
      <c r="GU7" s="572"/>
      <c r="GV7" s="572"/>
      <c r="GW7" s="572"/>
      <c r="GX7" s="572"/>
      <c r="GY7" s="572"/>
      <c r="GZ7" s="572"/>
      <c r="HA7" s="572"/>
      <c r="HB7" s="572"/>
      <c r="HC7" s="572"/>
      <c r="HD7" s="572"/>
      <c r="HE7" s="572"/>
      <c r="HF7" s="572"/>
      <c r="HG7" s="572"/>
      <c r="HH7" s="572"/>
      <c r="HI7" s="572"/>
      <c r="HJ7" s="572"/>
      <c r="HK7" s="572"/>
      <c r="HL7" s="572"/>
      <c r="HM7" s="572"/>
      <c r="HN7" s="572"/>
      <c r="HO7" s="572"/>
      <c r="HP7" s="572"/>
      <c r="HQ7" s="572"/>
      <c r="HR7" s="572"/>
      <c r="HS7" s="572"/>
      <c r="HT7" s="572"/>
      <c r="HU7" s="572"/>
      <c r="HV7" s="572"/>
      <c r="HW7" s="572"/>
      <c r="HX7" s="572"/>
      <c r="HY7" s="572"/>
      <c r="HZ7" s="572"/>
      <c r="IA7" s="572"/>
      <c r="IB7" s="572"/>
      <c r="IC7" s="572"/>
      <c r="ID7" s="572"/>
      <c r="IE7" s="572"/>
      <c r="IF7" s="572"/>
      <c r="IG7" s="572"/>
      <c r="IH7" s="572"/>
      <c r="II7" s="572"/>
      <c r="IJ7" s="572"/>
      <c r="IK7" s="572"/>
      <c r="IL7" s="572"/>
      <c r="IM7" s="572"/>
      <c r="IN7" s="572"/>
      <c r="IO7" s="572"/>
      <c r="IP7" s="572"/>
      <c r="IQ7" s="572"/>
      <c r="IR7" s="572"/>
      <c r="IS7" s="572"/>
      <c r="IT7" s="572"/>
      <c r="IU7" s="577"/>
    </row>
    <row r="8" spans="1:255" s="562" customFormat="1" ht="33.75" customHeight="1">
      <c r="A8" s="573" t="s">
        <v>579</v>
      </c>
      <c r="B8" s="569"/>
      <c r="C8" s="569" t="s">
        <v>679</v>
      </c>
      <c r="D8" s="464"/>
      <c r="E8" s="574"/>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c r="CI8" s="572"/>
      <c r="CJ8" s="572"/>
      <c r="CK8" s="572"/>
      <c r="CL8" s="572"/>
      <c r="CM8" s="572"/>
      <c r="CN8" s="572"/>
      <c r="CO8" s="572"/>
      <c r="CP8" s="572"/>
      <c r="CQ8" s="572"/>
      <c r="CR8" s="572"/>
      <c r="CS8" s="572"/>
      <c r="CT8" s="572"/>
      <c r="CU8" s="572"/>
      <c r="CV8" s="572"/>
      <c r="CW8" s="572"/>
      <c r="CX8" s="572"/>
      <c r="CY8" s="572"/>
      <c r="CZ8" s="572"/>
      <c r="DA8" s="572"/>
      <c r="DB8" s="572"/>
      <c r="DC8" s="572"/>
      <c r="DD8" s="572"/>
      <c r="DE8" s="572"/>
      <c r="DF8" s="572"/>
      <c r="DG8" s="572"/>
      <c r="DH8" s="572"/>
      <c r="DI8" s="572"/>
      <c r="DJ8" s="572"/>
      <c r="DK8" s="572"/>
      <c r="DL8" s="572"/>
      <c r="DM8" s="572"/>
      <c r="DN8" s="572"/>
      <c r="DO8" s="572"/>
      <c r="DP8" s="572"/>
      <c r="DQ8" s="572"/>
      <c r="DR8" s="572"/>
      <c r="DS8" s="572"/>
      <c r="DT8" s="572"/>
      <c r="DU8" s="572"/>
      <c r="DV8" s="572"/>
      <c r="DW8" s="572"/>
      <c r="DX8" s="572"/>
      <c r="DY8" s="572"/>
      <c r="DZ8" s="572"/>
      <c r="EA8" s="572"/>
      <c r="EB8" s="572"/>
      <c r="EC8" s="572"/>
      <c r="ED8" s="572"/>
      <c r="EE8" s="572"/>
      <c r="EF8" s="572"/>
      <c r="EG8" s="572"/>
      <c r="EH8" s="572"/>
      <c r="EI8" s="572"/>
      <c r="EJ8" s="572"/>
      <c r="EK8" s="572"/>
      <c r="EL8" s="572"/>
      <c r="EM8" s="572"/>
      <c r="EN8" s="572"/>
      <c r="EO8" s="572"/>
      <c r="EP8" s="572"/>
      <c r="EQ8" s="572"/>
      <c r="ER8" s="572"/>
      <c r="ES8" s="572"/>
      <c r="ET8" s="572"/>
      <c r="EU8" s="572"/>
      <c r="EV8" s="572"/>
      <c r="EW8" s="572"/>
      <c r="EX8" s="572"/>
      <c r="EY8" s="572"/>
      <c r="EZ8" s="572"/>
      <c r="FA8" s="572"/>
      <c r="FB8" s="572"/>
      <c r="FC8" s="572"/>
      <c r="FD8" s="572"/>
      <c r="FE8" s="572"/>
      <c r="FF8" s="572"/>
      <c r="FG8" s="572"/>
      <c r="FH8" s="572"/>
      <c r="FI8" s="572"/>
      <c r="FJ8" s="572"/>
      <c r="FK8" s="572"/>
      <c r="FL8" s="572"/>
      <c r="FM8" s="572"/>
      <c r="FN8" s="572"/>
      <c r="FO8" s="572"/>
      <c r="FP8" s="572"/>
      <c r="FQ8" s="572"/>
      <c r="FR8" s="572"/>
      <c r="FS8" s="572"/>
      <c r="FT8" s="572"/>
      <c r="FU8" s="572"/>
      <c r="FV8" s="572"/>
      <c r="FW8" s="572"/>
      <c r="FX8" s="572"/>
      <c r="FY8" s="572"/>
      <c r="FZ8" s="572"/>
      <c r="GA8" s="572"/>
      <c r="GB8" s="572"/>
      <c r="GC8" s="572"/>
      <c r="GD8" s="572"/>
      <c r="GE8" s="572"/>
      <c r="GF8" s="572"/>
      <c r="GG8" s="572"/>
      <c r="GH8" s="572"/>
      <c r="GI8" s="572"/>
      <c r="GJ8" s="572"/>
      <c r="GK8" s="572"/>
      <c r="GL8" s="572"/>
      <c r="GM8" s="572"/>
      <c r="GN8" s="572"/>
      <c r="GO8" s="572"/>
      <c r="GP8" s="572"/>
      <c r="GQ8" s="572"/>
      <c r="GR8" s="572"/>
      <c r="GS8" s="572"/>
      <c r="GT8" s="572"/>
      <c r="GU8" s="572"/>
      <c r="GV8" s="572"/>
      <c r="GW8" s="572"/>
      <c r="GX8" s="572"/>
      <c r="GY8" s="572"/>
      <c r="GZ8" s="572"/>
      <c r="HA8" s="572"/>
      <c r="HB8" s="572"/>
      <c r="HC8" s="572"/>
      <c r="HD8" s="572"/>
      <c r="HE8" s="572"/>
      <c r="HF8" s="572"/>
      <c r="HG8" s="572"/>
      <c r="HH8" s="572"/>
      <c r="HI8" s="572"/>
      <c r="HJ8" s="572"/>
      <c r="HK8" s="572"/>
      <c r="HL8" s="572"/>
      <c r="HM8" s="572"/>
      <c r="HN8" s="572"/>
      <c r="HO8" s="572"/>
      <c r="HP8" s="572"/>
      <c r="HQ8" s="572"/>
      <c r="HR8" s="572"/>
      <c r="HS8" s="572"/>
      <c r="HT8" s="572"/>
      <c r="HU8" s="572"/>
      <c r="HV8" s="572"/>
      <c r="HW8" s="572"/>
      <c r="HX8" s="572"/>
      <c r="HY8" s="572"/>
      <c r="HZ8" s="572"/>
      <c r="IA8" s="572"/>
      <c r="IB8" s="572"/>
      <c r="IC8" s="572"/>
      <c r="ID8" s="572"/>
      <c r="IE8" s="572"/>
      <c r="IF8" s="572"/>
      <c r="IG8" s="572"/>
      <c r="IH8" s="572"/>
      <c r="II8" s="572"/>
      <c r="IJ8" s="572"/>
      <c r="IK8" s="572"/>
      <c r="IL8" s="572"/>
      <c r="IM8" s="572"/>
      <c r="IN8" s="572"/>
      <c r="IO8" s="572"/>
      <c r="IP8" s="572"/>
      <c r="IQ8" s="572"/>
      <c r="IR8" s="572"/>
      <c r="IS8" s="572"/>
      <c r="IT8" s="572"/>
      <c r="IU8" s="577"/>
    </row>
    <row r="9" spans="1:255" s="562" customFormat="1" ht="33.75" customHeight="1">
      <c r="A9" s="575" t="s">
        <v>680</v>
      </c>
      <c r="B9" s="569">
        <v>0</v>
      </c>
      <c r="C9" s="575" t="s">
        <v>681</v>
      </c>
      <c r="D9" s="464">
        <v>626</v>
      </c>
      <c r="E9" s="569"/>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72"/>
      <c r="CS9" s="572"/>
      <c r="CT9" s="572"/>
      <c r="CU9" s="572"/>
      <c r="CV9" s="572"/>
      <c r="CW9" s="572"/>
      <c r="CX9" s="572"/>
      <c r="CY9" s="572"/>
      <c r="CZ9" s="572"/>
      <c r="DA9" s="572"/>
      <c r="DB9" s="572"/>
      <c r="DC9" s="572"/>
      <c r="DD9" s="572"/>
      <c r="DE9" s="572"/>
      <c r="DF9" s="572"/>
      <c r="DG9" s="572"/>
      <c r="DH9" s="572"/>
      <c r="DI9" s="572"/>
      <c r="DJ9" s="572"/>
      <c r="DK9" s="572"/>
      <c r="DL9" s="572"/>
      <c r="DM9" s="572"/>
      <c r="DN9" s="572"/>
      <c r="DO9" s="572"/>
      <c r="DP9" s="572"/>
      <c r="DQ9" s="572"/>
      <c r="DR9" s="572"/>
      <c r="DS9" s="572"/>
      <c r="DT9" s="572"/>
      <c r="DU9" s="572"/>
      <c r="DV9" s="572"/>
      <c r="DW9" s="572"/>
      <c r="DX9" s="572"/>
      <c r="DY9" s="572"/>
      <c r="DZ9" s="572"/>
      <c r="EA9" s="572"/>
      <c r="EB9" s="572"/>
      <c r="EC9" s="572"/>
      <c r="ED9" s="572"/>
      <c r="EE9" s="572"/>
      <c r="EF9" s="572"/>
      <c r="EG9" s="572"/>
      <c r="EH9" s="572"/>
      <c r="EI9" s="572"/>
      <c r="EJ9" s="572"/>
      <c r="EK9" s="572"/>
      <c r="EL9" s="572"/>
      <c r="EM9" s="572"/>
      <c r="EN9" s="572"/>
      <c r="EO9" s="572"/>
      <c r="EP9" s="572"/>
      <c r="EQ9" s="572"/>
      <c r="ER9" s="572"/>
      <c r="ES9" s="572"/>
      <c r="ET9" s="572"/>
      <c r="EU9" s="572"/>
      <c r="EV9" s="572"/>
      <c r="EW9" s="572"/>
      <c r="EX9" s="572"/>
      <c r="EY9" s="572"/>
      <c r="EZ9" s="572"/>
      <c r="FA9" s="572"/>
      <c r="FB9" s="572"/>
      <c r="FC9" s="572"/>
      <c r="FD9" s="572"/>
      <c r="FE9" s="572"/>
      <c r="FF9" s="572"/>
      <c r="FG9" s="572"/>
      <c r="FH9" s="572"/>
      <c r="FI9" s="572"/>
      <c r="FJ9" s="572"/>
      <c r="FK9" s="572"/>
      <c r="FL9" s="572"/>
      <c r="FM9" s="572"/>
      <c r="FN9" s="572"/>
      <c r="FO9" s="572"/>
      <c r="FP9" s="572"/>
      <c r="FQ9" s="572"/>
      <c r="FR9" s="572"/>
      <c r="FS9" s="572"/>
      <c r="FT9" s="572"/>
      <c r="FU9" s="572"/>
      <c r="FV9" s="572"/>
      <c r="FW9" s="572"/>
      <c r="FX9" s="572"/>
      <c r="FY9" s="572"/>
      <c r="FZ9" s="572"/>
      <c r="GA9" s="572"/>
      <c r="GB9" s="572"/>
      <c r="GC9" s="572"/>
      <c r="GD9" s="572"/>
      <c r="GE9" s="572"/>
      <c r="GF9" s="572"/>
      <c r="GG9" s="572"/>
      <c r="GH9" s="572"/>
      <c r="GI9" s="572"/>
      <c r="GJ9" s="572"/>
      <c r="GK9" s="572"/>
      <c r="GL9" s="572"/>
      <c r="GM9" s="572"/>
      <c r="GN9" s="572"/>
      <c r="GO9" s="572"/>
      <c r="GP9" s="572"/>
      <c r="GQ9" s="572"/>
      <c r="GR9" s="572"/>
      <c r="GS9" s="572"/>
      <c r="GT9" s="572"/>
      <c r="GU9" s="572"/>
      <c r="GV9" s="572"/>
      <c r="GW9" s="572"/>
      <c r="GX9" s="572"/>
      <c r="GY9" s="572"/>
      <c r="GZ9" s="572"/>
      <c r="HA9" s="572"/>
      <c r="HB9" s="572"/>
      <c r="HC9" s="572"/>
      <c r="HD9" s="572"/>
      <c r="HE9" s="572"/>
      <c r="HF9" s="572"/>
      <c r="HG9" s="572"/>
      <c r="HH9" s="572"/>
      <c r="HI9" s="572"/>
      <c r="HJ9" s="572"/>
      <c r="HK9" s="572"/>
      <c r="HL9" s="572"/>
      <c r="HM9" s="572"/>
      <c r="HN9" s="572"/>
      <c r="HO9" s="572"/>
      <c r="HP9" s="572"/>
      <c r="HQ9" s="572"/>
      <c r="HR9" s="572"/>
      <c r="HS9" s="572"/>
      <c r="HT9" s="572"/>
      <c r="HU9" s="572"/>
      <c r="HV9" s="572"/>
      <c r="HW9" s="572"/>
      <c r="HX9" s="572"/>
      <c r="HY9" s="572"/>
      <c r="HZ9" s="572"/>
      <c r="IA9" s="572"/>
      <c r="IB9" s="572"/>
      <c r="IC9" s="572"/>
      <c r="ID9" s="572"/>
      <c r="IE9" s="572"/>
      <c r="IF9" s="572"/>
      <c r="IG9" s="572"/>
      <c r="IH9" s="572"/>
      <c r="II9" s="572"/>
      <c r="IJ9" s="572"/>
      <c r="IK9" s="572"/>
      <c r="IL9" s="572"/>
      <c r="IM9" s="572"/>
      <c r="IN9" s="572"/>
      <c r="IO9" s="572"/>
      <c r="IP9" s="572"/>
      <c r="IQ9" s="572"/>
      <c r="IR9" s="572"/>
      <c r="IS9" s="572"/>
      <c r="IT9" s="572"/>
      <c r="IU9" s="577"/>
    </row>
    <row r="10" spans="1:255" s="562" customFormat="1" ht="33.75" customHeight="1">
      <c r="A10" s="573" t="s">
        <v>682</v>
      </c>
      <c r="B10" s="569">
        <v>626</v>
      </c>
      <c r="C10" s="573" t="s">
        <v>683</v>
      </c>
      <c r="D10" s="464"/>
      <c r="E10" s="574"/>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c r="CT10" s="572"/>
      <c r="CU10" s="572"/>
      <c r="CV10" s="572"/>
      <c r="CW10" s="572"/>
      <c r="CX10" s="572"/>
      <c r="CY10" s="572"/>
      <c r="CZ10" s="572"/>
      <c r="DA10" s="572"/>
      <c r="DB10" s="572"/>
      <c r="DC10" s="572"/>
      <c r="DD10" s="572"/>
      <c r="DE10" s="572"/>
      <c r="DF10" s="572"/>
      <c r="DG10" s="572"/>
      <c r="DH10" s="572"/>
      <c r="DI10" s="572"/>
      <c r="DJ10" s="572"/>
      <c r="DK10" s="572"/>
      <c r="DL10" s="572"/>
      <c r="DM10" s="572"/>
      <c r="DN10" s="572"/>
      <c r="DO10" s="572"/>
      <c r="DP10" s="572"/>
      <c r="DQ10" s="572"/>
      <c r="DR10" s="572"/>
      <c r="DS10" s="572"/>
      <c r="DT10" s="572"/>
      <c r="DU10" s="572"/>
      <c r="DV10" s="572"/>
      <c r="DW10" s="572"/>
      <c r="DX10" s="572"/>
      <c r="DY10" s="572"/>
      <c r="DZ10" s="572"/>
      <c r="EA10" s="572"/>
      <c r="EB10" s="572"/>
      <c r="EC10" s="572"/>
      <c r="ED10" s="572"/>
      <c r="EE10" s="572"/>
      <c r="EF10" s="572"/>
      <c r="EG10" s="572"/>
      <c r="EH10" s="572"/>
      <c r="EI10" s="572"/>
      <c r="EJ10" s="572"/>
      <c r="EK10" s="572"/>
      <c r="EL10" s="572"/>
      <c r="EM10" s="572"/>
      <c r="EN10" s="572"/>
      <c r="EO10" s="572"/>
      <c r="EP10" s="572"/>
      <c r="EQ10" s="572"/>
      <c r="ER10" s="572"/>
      <c r="ES10" s="572"/>
      <c r="ET10" s="572"/>
      <c r="EU10" s="572"/>
      <c r="EV10" s="572"/>
      <c r="EW10" s="572"/>
      <c r="EX10" s="572"/>
      <c r="EY10" s="572"/>
      <c r="EZ10" s="572"/>
      <c r="FA10" s="572"/>
      <c r="FB10" s="572"/>
      <c r="FC10" s="572"/>
      <c r="FD10" s="572"/>
      <c r="FE10" s="572"/>
      <c r="FF10" s="572"/>
      <c r="FG10" s="572"/>
      <c r="FH10" s="572"/>
      <c r="FI10" s="572"/>
      <c r="FJ10" s="572"/>
      <c r="FK10" s="572"/>
      <c r="FL10" s="572"/>
      <c r="FM10" s="572"/>
      <c r="FN10" s="572"/>
      <c r="FO10" s="572"/>
      <c r="FP10" s="572"/>
      <c r="FQ10" s="572"/>
      <c r="FR10" s="572"/>
      <c r="FS10" s="572"/>
      <c r="FT10" s="572"/>
      <c r="FU10" s="572"/>
      <c r="FV10" s="572"/>
      <c r="FW10" s="572"/>
      <c r="FX10" s="572"/>
      <c r="FY10" s="572"/>
      <c r="FZ10" s="572"/>
      <c r="GA10" s="572"/>
      <c r="GB10" s="572"/>
      <c r="GC10" s="572"/>
      <c r="GD10" s="572"/>
      <c r="GE10" s="572"/>
      <c r="GF10" s="572"/>
      <c r="GG10" s="572"/>
      <c r="GH10" s="572"/>
      <c r="GI10" s="572"/>
      <c r="GJ10" s="572"/>
      <c r="GK10" s="572"/>
      <c r="GL10" s="572"/>
      <c r="GM10" s="572"/>
      <c r="GN10" s="572"/>
      <c r="GO10" s="572"/>
      <c r="GP10" s="572"/>
      <c r="GQ10" s="572"/>
      <c r="GR10" s="572"/>
      <c r="GS10" s="572"/>
      <c r="GT10" s="572"/>
      <c r="GU10" s="572"/>
      <c r="GV10" s="572"/>
      <c r="GW10" s="572"/>
      <c r="GX10" s="572"/>
      <c r="GY10" s="572"/>
      <c r="GZ10" s="572"/>
      <c r="HA10" s="572"/>
      <c r="HB10" s="572"/>
      <c r="HC10" s="572"/>
      <c r="HD10" s="572"/>
      <c r="HE10" s="572"/>
      <c r="HF10" s="572"/>
      <c r="HG10" s="572"/>
      <c r="HH10" s="572"/>
      <c r="HI10" s="572"/>
      <c r="HJ10" s="572"/>
      <c r="HK10" s="572"/>
      <c r="HL10" s="572"/>
      <c r="HM10" s="572"/>
      <c r="HN10" s="572"/>
      <c r="HO10" s="572"/>
      <c r="HP10" s="572"/>
      <c r="HQ10" s="572"/>
      <c r="HR10" s="572"/>
      <c r="HS10" s="572"/>
      <c r="HT10" s="572"/>
      <c r="HU10" s="572"/>
      <c r="HV10" s="572"/>
      <c r="HW10" s="572"/>
      <c r="HX10" s="572"/>
      <c r="HY10" s="572"/>
      <c r="HZ10" s="572"/>
      <c r="IA10" s="572"/>
      <c r="IB10" s="572"/>
      <c r="IC10" s="572"/>
      <c r="ID10" s="572"/>
      <c r="IE10" s="572"/>
      <c r="IF10" s="572"/>
      <c r="IG10" s="572"/>
      <c r="IH10" s="572"/>
      <c r="II10" s="572"/>
      <c r="IJ10" s="572"/>
      <c r="IK10" s="572"/>
      <c r="IL10" s="572"/>
      <c r="IM10" s="572"/>
      <c r="IN10" s="572"/>
      <c r="IO10" s="572"/>
      <c r="IP10" s="572"/>
      <c r="IQ10" s="572"/>
      <c r="IR10" s="572"/>
      <c r="IS10" s="572"/>
      <c r="IT10" s="572"/>
      <c r="IU10" s="577"/>
    </row>
    <row r="11" spans="1:255" s="562" customFormat="1" ht="33.75" customHeight="1">
      <c r="A11" s="573"/>
      <c r="B11" s="464">
        <v>626</v>
      </c>
      <c r="C11" s="569" t="s">
        <v>684</v>
      </c>
      <c r="D11" s="464"/>
      <c r="E11" s="574"/>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c r="CU11" s="572"/>
      <c r="CV11" s="572"/>
      <c r="CW11" s="572"/>
      <c r="CX11" s="572"/>
      <c r="CY11" s="572"/>
      <c r="CZ11" s="572"/>
      <c r="DA11" s="572"/>
      <c r="DB11" s="572"/>
      <c r="DC11" s="572"/>
      <c r="DD11" s="572"/>
      <c r="DE11" s="572"/>
      <c r="DF11" s="572"/>
      <c r="DG11" s="572"/>
      <c r="DH11" s="572"/>
      <c r="DI11" s="572"/>
      <c r="DJ11" s="572"/>
      <c r="DK11" s="572"/>
      <c r="DL11" s="572"/>
      <c r="DM11" s="572"/>
      <c r="DN11" s="572"/>
      <c r="DO11" s="572"/>
      <c r="DP11" s="572"/>
      <c r="DQ11" s="572"/>
      <c r="DR11" s="572"/>
      <c r="DS11" s="572"/>
      <c r="DT11" s="572"/>
      <c r="DU11" s="572"/>
      <c r="DV11" s="572"/>
      <c r="DW11" s="572"/>
      <c r="DX11" s="572"/>
      <c r="DY11" s="572"/>
      <c r="DZ11" s="572"/>
      <c r="EA11" s="572"/>
      <c r="EB11" s="572"/>
      <c r="EC11" s="572"/>
      <c r="ED11" s="572"/>
      <c r="EE11" s="572"/>
      <c r="EF11" s="572"/>
      <c r="EG11" s="572"/>
      <c r="EH11" s="572"/>
      <c r="EI11" s="572"/>
      <c r="EJ11" s="572"/>
      <c r="EK11" s="572"/>
      <c r="EL11" s="572"/>
      <c r="EM11" s="572"/>
      <c r="EN11" s="572"/>
      <c r="EO11" s="572"/>
      <c r="EP11" s="572"/>
      <c r="EQ11" s="572"/>
      <c r="ER11" s="572"/>
      <c r="ES11" s="572"/>
      <c r="ET11" s="572"/>
      <c r="EU11" s="572"/>
      <c r="EV11" s="572"/>
      <c r="EW11" s="572"/>
      <c r="EX11" s="572"/>
      <c r="EY11" s="572"/>
      <c r="EZ11" s="572"/>
      <c r="FA11" s="572"/>
      <c r="FB11" s="572"/>
      <c r="FC11" s="572"/>
      <c r="FD11" s="572"/>
      <c r="FE11" s="572"/>
      <c r="FF11" s="572"/>
      <c r="FG11" s="572"/>
      <c r="FH11" s="572"/>
      <c r="FI11" s="572"/>
      <c r="FJ11" s="572"/>
      <c r="FK11" s="572"/>
      <c r="FL11" s="572"/>
      <c r="FM11" s="572"/>
      <c r="FN11" s="572"/>
      <c r="FO11" s="572"/>
      <c r="FP11" s="572"/>
      <c r="FQ11" s="572"/>
      <c r="FR11" s="572"/>
      <c r="FS11" s="572"/>
      <c r="FT11" s="572"/>
      <c r="FU11" s="572"/>
      <c r="FV11" s="572"/>
      <c r="FW11" s="572"/>
      <c r="FX11" s="572"/>
      <c r="FY11" s="572"/>
      <c r="FZ11" s="572"/>
      <c r="GA11" s="572"/>
      <c r="GB11" s="572"/>
      <c r="GC11" s="572"/>
      <c r="GD11" s="572"/>
      <c r="GE11" s="572"/>
      <c r="GF11" s="572"/>
      <c r="GG11" s="572"/>
      <c r="GH11" s="572"/>
      <c r="GI11" s="572"/>
      <c r="GJ11" s="572"/>
      <c r="GK11" s="572"/>
      <c r="GL11" s="572"/>
      <c r="GM11" s="572"/>
      <c r="GN11" s="572"/>
      <c r="GO11" s="572"/>
      <c r="GP11" s="572"/>
      <c r="GQ11" s="572"/>
      <c r="GR11" s="572"/>
      <c r="GS11" s="572"/>
      <c r="GT11" s="572"/>
      <c r="GU11" s="572"/>
      <c r="GV11" s="572"/>
      <c r="GW11" s="572"/>
      <c r="GX11" s="572"/>
      <c r="GY11" s="572"/>
      <c r="GZ11" s="572"/>
      <c r="HA11" s="572"/>
      <c r="HB11" s="572"/>
      <c r="HC11" s="572"/>
      <c r="HD11" s="572"/>
      <c r="HE11" s="572"/>
      <c r="HF11" s="572"/>
      <c r="HG11" s="572"/>
      <c r="HH11" s="572"/>
      <c r="HI11" s="572"/>
      <c r="HJ11" s="572"/>
      <c r="HK11" s="572"/>
      <c r="HL11" s="572"/>
      <c r="HM11" s="572"/>
      <c r="HN11" s="572"/>
      <c r="HO11" s="572"/>
      <c r="HP11" s="572"/>
      <c r="HQ11" s="572"/>
      <c r="HR11" s="572"/>
      <c r="HS11" s="572"/>
      <c r="HT11" s="572"/>
      <c r="HU11" s="572"/>
      <c r="HV11" s="572"/>
      <c r="HW11" s="572"/>
      <c r="HX11" s="572"/>
      <c r="HY11" s="572"/>
      <c r="HZ11" s="572"/>
      <c r="IA11" s="572"/>
      <c r="IB11" s="572"/>
      <c r="IC11" s="572"/>
      <c r="ID11" s="572"/>
      <c r="IE11" s="572"/>
      <c r="IF11" s="572"/>
      <c r="IG11" s="572"/>
      <c r="IH11" s="572"/>
      <c r="II11" s="572"/>
      <c r="IJ11" s="572"/>
      <c r="IK11" s="572"/>
      <c r="IL11" s="572"/>
      <c r="IM11" s="572"/>
      <c r="IN11" s="572"/>
      <c r="IO11" s="572"/>
      <c r="IP11" s="572"/>
      <c r="IQ11" s="572"/>
      <c r="IR11" s="572"/>
      <c r="IS11" s="572"/>
      <c r="IT11" s="572"/>
      <c r="IU11" s="577"/>
    </row>
    <row r="12" spans="1:255" s="562" customFormat="1" ht="33.75" customHeight="1">
      <c r="A12" s="569"/>
      <c r="B12" s="569"/>
      <c r="C12" s="569" t="s">
        <v>685</v>
      </c>
      <c r="D12" s="464"/>
      <c r="E12" s="571"/>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c r="CM12" s="572"/>
      <c r="CN12" s="572"/>
      <c r="CO12" s="572"/>
      <c r="CP12" s="572"/>
      <c r="CQ12" s="572"/>
      <c r="CR12" s="572"/>
      <c r="CS12" s="572"/>
      <c r="CT12" s="572"/>
      <c r="CU12" s="572"/>
      <c r="CV12" s="572"/>
      <c r="CW12" s="572"/>
      <c r="CX12" s="572"/>
      <c r="CY12" s="572"/>
      <c r="CZ12" s="572"/>
      <c r="DA12" s="572"/>
      <c r="DB12" s="572"/>
      <c r="DC12" s="572"/>
      <c r="DD12" s="572"/>
      <c r="DE12" s="572"/>
      <c r="DF12" s="572"/>
      <c r="DG12" s="572"/>
      <c r="DH12" s="572"/>
      <c r="DI12" s="572"/>
      <c r="DJ12" s="572"/>
      <c r="DK12" s="572"/>
      <c r="DL12" s="572"/>
      <c r="DM12" s="572"/>
      <c r="DN12" s="572"/>
      <c r="DO12" s="572"/>
      <c r="DP12" s="572"/>
      <c r="DQ12" s="572"/>
      <c r="DR12" s="572"/>
      <c r="DS12" s="572"/>
      <c r="DT12" s="572"/>
      <c r="DU12" s="572"/>
      <c r="DV12" s="572"/>
      <c r="DW12" s="572"/>
      <c r="DX12" s="572"/>
      <c r="DY12" s="572"/>
      <c r="DZ12" s="572"/>
      <c r="EA12" s="572"/>
      <c r="EB12" s="572"/>
      <c r="EC12" s="572"/>
      <c r="ED12" s="572"/>
      <c r="EE12" s="572"/>
      <c r="EF12" s="572"/>
      <c r="EG12" s="572"/>
      <c r="EH12" s="572"/>
      <c r="EI12" s="572"/>
      <c r="EJ12" s="572"/>
      <c r="EK12" s="572"/>
      <c r="EL12" s="572"/>
      <c r="EM12" s="572"/>
      <c r="EN12" s="572"/>
      <c r="EO12" s="572"/>
      <c r="EP12" s="572"/>
      <c r="EQ12" s="572"/>
      <c r="ER12" s="572"/>
      <c r="ES12" s="572"/>
      <c r="ET12" s="572"/>
      <c r="EU12" s="572"/>
      <c r="EV12" s="572"/>
      <c r="EW12" s="572"/>
      <c r="EX12" s="572"/>
      <c r="EY12" s="572"/>
      <c r="EZ12" s="572"/>
      <c r="FA12" s="572"/>
      <c r="FB12" s="572"/>
      <c r="FC12" s="572"/>
      <c r="FD12" s="572"/>
      <c r="FE12" s="572"/>
      <c r="FF12" s="572"/>
      <c r="FG12" s="572"/>
      <c r="FH12" s="572"/>
      <c r="FI12" s="572"/>
      <c r="FJ12" s="572"/>
      <c r="FK12" s="572"/>
      <c r="FL12" s="572"/>
      <c r="FM12" s="572"/>
      <c r="FN12" s="572"/>
      <c r="FO12" s="572"/>
      <c r="FP12" s="572"/>
      <c r="FQ12" s="572"/>
      <c r="FR12" s="572"/>
      <c r="FS12" s="572"/>
      <c r="FT12" s="572"/>
      <c r="FU12" s="572"/>
      <c r="FV12" s="572"/>
      <c r="FW12" s="572"/>
      <c r="FX12" s="572"/>
      <c r="FY12" s="572"/>
      <c r="FZ12" s="572"/>
      <c r="GA12" s="572"/>
      <c r="GB12" s="572"/>
      <c r="GC12" s="572"/>
      <c r="GD12" s="572"/>
      <c r="GE12" s="572"/>
      <c r="GF12" s="572"/>
      <c r="GG12" s="572"/>
      <c r="GH12" s="572"/>
      <c r="GI12" s="572"/>
      <c r="GJ12" s="572"/>
      <c r="GK12" s="572"/>
      <c r="GL12" s="572"/>
      <c r="GM12" s="572"/>
      <c r="GN12" s="572"/>
      <c r="GO12" s="572"/>
      <c r="GP12" s="572"/>
      <c r="GQ12" s="572"/>
      <c r="GR12" s="572"/>
      <c r="GS12" s="572"/>
      <c r="GT12" s="572"/>
      <c r="GU12" s="572"/>
      <c r="GV12" s="572"/>
      <c r="GW12" s="572"/>
      <c r="GX12" s="572"/>
      <c r="GY12" s="572"/>
      <c r="GZ12" s="572"/>
      <c r="HA12" s="572"/>
      <c r="HB12" s="572"/>
      <c r="HC12" s="572"/>
      <c r="HD12" s="572"/>
      <c r="HE12" s="572"/>
      <c r="HF12" s="572"/>
      <c r="HG12" s="572"/>
      <c r="HH12" s="572"/>
      <c r="HI12" s="572"/>
      <c r="HJ12" s="572"/>
      <c r="HK12" s="572"/>
      <c r="HL12" s="572"/>
      <c r="HM12" s="572"/>
      <c r="HN12" s="572"/>
      <c r="HO12" s="572"/>
      <c r="HP12" s="572"/>
      <c r="HQ12" s="572"/>
      <c r="HR12" s="572"/>
      <c r="HS12" s="572"/>
      <c r="HT12" s="572"/>
      <c r="HU12" s="572"/>
      <c r="HV12" s="572"/>
      <c r="HW12" s="572"/>
      <c r="HX12" s="572"/>
      <c r="HY12" s="572"/>
      <c r="HZ12" s="572"/>
      <c r="IA12" s="572"/>
      <c r="IB12" s="572"/>
      <c r="IC12" s="572"/>
      <c r="ID12" s="572"/>
      <c r="IE12" s="572"/>
      <c r="IF12" s="572"/>
      <c r="IG12" s="572"/>
      <c r="IH12" s="572"/>
      <c r="II12" s="572"/>
      <c r="IJ12" s="572"/>
      <c r="IK12" s="572"/>
      <c r="IL12" s="572"/>
      <c r="IM12" s="572"/>
      <c r="IN12" s="572"/>
      <c r="IO12" s="572"/>
      <c r="IP12" s="572"/>
      <c r="IQ12" s="572"/>
      <c r="IR12" s="572"/>
      <c r="IS12" s="572"/>
      <c r="IT12" s="572"/>
      <c r="IU12" s="577"/>
    </row>
    <row r="13" spans="1:255" s="562" customFormat="1" ht="33.75" customHeight="1">
      <c r="A13" s="575" t="s">
        <v>686</v>
      </c>
      <c r="B13" s="464">
        <v>626</v>
      </c>
      <c r="C13" s="575" t="s">
        <v>687</v>
      </c>
      <c r="D13" s="464">
        <v>626</v>
      </c>
      <c r="E13" s="576"/>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c r="CG13" s="572"/>
      <c r="CH13" s="572"/>
      <c r="CI13" s="572"/>
      <c r="CJ13" s="572"/>
      <c r="CK13" s="572"/>
      <c r="CL13" s="572"/>
      <c r="CM13" s="572"/>
      <c r="CN13" s="572"/>
      <c r="CO13" s="572"/>
      <c r="CP13" s="572"/>
      <c r="CQ13" s="572"/>
      <c r="CR13" s="572"/>
      <c r="CS13" s="572"/>
      <c r="CT13" s="572"/>
      <c r="CU13" s="572"/>
      <c r="CV13" s="572"/>
      <c r="CW13" s="572"/>
      <c r="CX13" s="572"/>
      <c r="CY13" s="572"/>
      <c r="CZ13" s="572"/>
      <c r="DA13" s="572"/>
      <c r="DB13" s="572"/>
      <c r="DC13" s="572"/>
      <c r="DD13" s="572"/>
      <c r="DE13" s="572"/>
      <c r="DF13" s="572"/>
      <c r="DG13" s="572"/>
      <c r="DH13" s="572"/>
      <c r="DI13" s="572"/>
      <c r="DJ13" s="572"/>
      <c r="DK13" s="572"/>
      <c r="DL13" s="572"/>
      <c r="DM13" s="572"/>
      <c r="DN13" s="572"/>
      <c r="DO13" s="572"/>
      <c r="DP13" s="572"/>
      <c r="DQ13" s="572"/>
      <c r="DR13" s="572"/>
      <c r="DS13" s="572"/>
      <c r="DT13" s="572"/>
      <c r="DU13" s="572"/>
      <c r="DV13" s="572"/>
      <c r="DW13" s="572"/>
      <c r="DX13" s="572"/>
      <c r="DY13" s="572"/>
      <c r="DZ13" s="572"/>
      <c r="EA13" s="572"/>
      <c r="EB13" s="572"/>
      <c r="EC13" s="572"/>
      <c r="ED13" s="572"/>
      <c r="EE13" s="572"/>
      <c r="EF13" s="572"/>
      <c r="EG13" s="572"/>
      <c r="EH13" s="572"/>
      <c r="EI13" s="572"/>
      <c r="EJ13" s="572"/>
      <c r="EK13" s="572"/>
      <c r="EL13" s="572"/>
      <c r="EM13" s="572"/>
      <c r="EN13" s="572"/>
      <c r="EO13" s="572"/>
      <c r="EP13" s="572"/>
      <c r="EQ13" s="572"/>
      <c r="ER13" s="572"/>
      <c r="ES13" s="572"/>
      <c r="ET13" s="572"/>
      <c r="EU13" s="572"/>
      <c r="EV13" s="572"/>
      <c r="EW13" s="572"/>
      <c r="EX13" s="572"/>
      <c r="EY13" s="572"/>
      <c r="EZ13" s="572"/>
      <c r="FA13" s="572"/>
      <c r="FB13" s="572"/>
      <c r="FC13" s="572"/>
      <c r="FD13" s="572"/>
      <c r="FE13" s="572"/>
      <c r="FF13" s="572"/>
      <c r="FG13" s="572"/>
      <c r="FH13" s="572"/>
      <c r="FI13" s="572"/>
      <c r="FJ13" s="572"/>
      <c r="FK13" s="572"/>
      <c r="FL13" s="572"/>
      <c r="FM13" s="572"/>
      <c r="FN13" s="572"/>
      <c r="FO13" s="572"/>
      <c r="FP13" s="572"/>
      <c r="FQ13" s="572"/>
      <c r="FR13" s="572"/>
      <c r="FS13" s="572"/>
      <c r="FT13" s="572"/>
      <c r="FU13" s="572"/>
      <c r="FV13" s="572"/>
      <c r="FW13" s="572"/>
      <c r="FX13" s="572"/>
      <c r="FY13" s="572"/>
      <c r="FZ13" s="572"/>
      <c r="GA13" s="572"/>
      <c r="GB13" s="572"/>
      <c r="GC13" s="572"/>
      <c r="GD13" s="572"/>
      <c r="GE13" s="572"/>
      <c r="GF13" s="572"/>
      <c r="GG13" s="572"/>
      <c r="GH13" s="572"/>
      <c r="GI13" s="572"/>
      <c r="GJ13" s="572"/>
      <c r="GK13" s="572"/>
      <c r="GL13" s="572"/>
      <c r="GM13" s="572"/>
      <c r="GN13" s="572"/>
      <c r="GO13" s="572"/>
      <c r="GP13" s="572"/>
      <c r="GQ13" s="572"/>
      <c r="GR13" s="572"/>
      <c r="GS13" s="572"/>
      <c r="GT13" s="572"/>
      <c r="GU13" s="572"/>
      <c r="GV13" s="572"/>
      <c r="GW13" s="572"/>
      <c r="GX13" s="572"/>
      <c r="GY13" s="572"/>
      <c r="GZ13" s="572"/>
      <c r="HA13" s="572"/>
      <c r="HB13" s="572"/>
      <c r="HC13" s="572"/>
      <c r="HD13" s="572"/>
      <c r="HE13" s="572"/>
      <c r="HF13" s="572"/>
      <c r="HG13" s="572"/>
      <c r="HH13" s="572"/>
      <c r="HI13" s="572"/>
      <c r="HJ13" s="572"/>
      <c r="HK13" s="572"/>
      <c r="HL13" s="572"/>
      <c r="HM13" s="572"/>
      <c r="HN13" s="572"/>
      <c r="HO13" s="572"/>
      <c r="HP13" s="572"/>
      <c r="HQ13" s="572"/>
      <c r="HR13" s="572"/>
      <c r="HS13" s="572"/>
      <c r="HT13" s="572"/>
      <c r="HU13" s="572"/>
      <c r="HV13" s="572"/>
      <c r="HW13" s="572"/>
      <c r="HX13" s="572"/>
      <c r="HY13" s="572"/>
      <c r="HZ13" s="572"/>
      <c r="IA13" s="572"/>
      <c r="IB13" s="572"/>
      <c r="IC13" s="572"/>
      <c r="ID13" s="572"/>
      <c r="IE13" s="572"/>
      <c r="IF13" s="572"/>
      <c r="IG13" s="572"/>
      <c r="IH13" s="572"/>
      <c r="II13" s="572"/>
      <c r="IJ13" s="572"/>
      <c r="IK13" s="572"/>
      <c r="IL13" s="572"/>
      <c r="IM13" s="572"/>
      <c r="IN13" s="572"/>
      <c r="IO13" s="572"/>
      <c r="IP13" s="572"/>
      <c r="IQ13" s="572"/>
      <c r="IR13" s="572"/>
      <c r="IS13" s="572"/>
      <c r="IT13" s="572"/>
      <c r="IU13" s="577"/>
    </row>
  </sheetData>
  <sheetProtection/>
  <mergeCells count="1">
    <mergeCell ref="A1:E1"/>
  </mergeCells>
  <printOptions horizontalCentered="1"/>
  <pageMargins left="0.9798611111111111" right="0.9798611111111111" top="1.1805555555555556" bottom="0.9798611111111111" header="0.5118055555555555" footer="0.7909722222222222"/>
  <pageSetup firstPageNumber="61" useFirstPageNumber="1" fitToHeight="0" horizontalDpi="600" verticalDpi="600" orientation="landscape" paperSize="9" scale="84"/>
  <headerFooter>
    <oddFooter>&amp;C— &amp;P —</oddFooter>
  </headerFooter>
</worksheet>
</file>

<file path=xl/worksheets/sheet14.xml><?xml version="1.0" encoding="utf-8"?>
<worksheet xmlns="http://schemas.openxmlformats.org/spreadsheetml/2006/main" xmlns:r="http://schemas.openxmlformats.org/officeDocument/2006/relationships">
  <sheetPr>
    <tabColor indexed="10"/>
    <pageSetUpPr fitToPage="1"/>
  </sheetPr>
  <dimension ref="A1:IR52"/>
  <sheetViews>
    <sheetView showGridLines="0" showZeros="0" view="pageBreakPreview" zoomScale="77" zoomScaleNormal="55" zoomScaleSheetLayoutView="77" workbookViewId="0" topLeftCell="A1">
      <pane xSplit="1" ySplit="3" topLeftCell="B52" activePane="bottomRight" state="frozen"/>
      <selection pane="bottomRight" activeCell="G70" sqref="G70"/>
    </sheetView>
  </sheetViews>
  <sheetFormatPr defaultColWidth="9.00390625" defaultRowHeight="14.25"/>
  <cols>
    <col min="1" max="1" width="52.75390625" style="369" customWidth="1"/>
    <col min="2" max="2" width="29.125" style="369" customWidth="1"/>
    <col min="3" max="3" width="29.50390625" style="369" customWidth="1"/>
    <col min="4" max="4" width="26.625" style="543" customWidth="1"/>
    <col min="5" max="252" width="9.00390625" style="369" customWidth="1"/>
  </cols>
  <sheetData>
    <row r="1" spans="1:4" ht="33" customHeight="1">
      <c r="A1" s="404" t="s">
        <v>688</v>
      </c>
      <c r="B1" s="404"/>
      <c r="C1" s="404"/>
      <c r="D1" s="404"/>
    </row>
    <row r="2" spans="1:4" s="517" customFormat="1" ht="18.75" customHeight="1">
      <c r="A2" s="545" t="s">
        <v>689</v>
      </c>
      <c r="B2" s="546"/>
      <c r="C2" s="546"/>
      <c r="D2" s="547" t="s">
        <v>2</v>
      </c>
    </row>
    <row r="3" spans="1:4" s="450" customFormat="1" ht="28.5" customHeight="1">
      <c r="A3" s="375" t="s">
        <v>690</v>
      </c>
      <c r="B3" s="375" t="s">
        <v>595</v>
      </c>
      <c r="C3" s="531" t="s">
        <v>691</v>
      </c>
      <c r="D3" s="375" t="s">
        <v>597</v>
      </c>
    </row>
    <row r="4" spans="1:4" s="542" customFormat="1" ht="27.75" customHeight="1">
      <c r="A4" s="533" t="s">
        <v>632</v>
      </c>
      <c r="B4" s="464">
        <f>B5+B6</f>
        <v>1033881</v>
      </c>
      <c r="C4" s="464">
        <f>C5+C6</f>
        <v>33420</v>
      </c>
      <c r="D4" s="219"/>
    </row>
    <row r="5" spans="1:4" s="542" customFormat="1" ht="27.75" customHeight="1">
      <c r="A5" s="535" t="s">
        <v>692</v>
      </c>
      <c r="B5" s="464">
        <f>513339+6320</f>
        <v>519659</v>
      </c>
      <c r="C5" s="464">
        <v>31680</v>
      </c>
      <c r="D5" s="550"/>
    </row>
    <row r="6" spans="1:4" s="542" customFormat="1" ht="27.75" customHeight="1">
      <c r="A6" s="535" t="s">
        <v>693</v>
      </c>
      <c r="B6" s="432">
        <f>B7+B13+B42+B43+B46+B51+B52</f>
        <v>514222</v>
      </c>
      <c r="C6" s="432">
        <f>C7+C13+C42+C43+C46+C52</f>
        <v>1740</v>
      </c>
      <c r="D6" s="550"/>
    </row>
    <row r="7" spans="1:4" s="542" customFormat="1" ht="27.75" customHeight="1">
      <c r="A7" s="535" t="s">
        <v>694</v>
      </c>
      <c r="B7" s="432">
        <v>7075</v>
      </c>
      <c r="C7" s="432"/>
      <c r="D7" s="550"/>
    </row>
    <row r="8" spans="1:4" s="542" customFormat="1" ht="27.75" customHeight="1">
      <c r="A8" s="535" t="s">
        <v>695</v>
      </c>
      <c r="B8" s="432">
        <v>11541</v>
      </c>
      <c r="C8" s="432"/>
      <c r="D8" s="550"/>
    </row>
    <row r="9" spans="1:4" s="542" customFormat="1" ht="27.75" customHeight="1">
      <c r="A9" s="535" t="s">
        <v>696</v>
      </c>
      <c r="B9" s="432">
        <v>2365</v>
      </c>
      <c r="C9" s="432"/>
      <c r="D9" s="534"/>
    </row>
    <row r="10" spans="1:4" s="542" customFormat="1" ht="27.75" customHeight="1">
      <c r="A10" s="535" t="s">
        <v>697</v>
      </c>
      <c r="B10" s="432">
        <v>15843</v>
      </c>
      <c r="C10" s="432"/>
      <c r="D10" s="550"/>
    </row>
    <row r="11" spans="1:4" s="542" customFormat="1" ht="27.75" customHeight="1">
      <c r="A11" s="535" t="s">
        <v>698</v>
      </c>
      <c r="B11" s="432">
        <v>-9727</v>
      </c>
      <c r="C11" s="432"/>
      <c r="D11" s="550"/>
    </row>
    <row r="12" spans="1:4" s="542" customFormat="1" ht="27.75" customHeight="1">
      <c r="A12" s="535" t="s">
        <v>699</v>
      </c>
      <c r="B12" s="432">
        <v>-12947</v>
      </c>
      <c r="C12" s="432"/>
      <c r="D12" s="537"/>
    </row>
    <row r="13" spans="1:4" s="542" customFormat="1" ht="27.75" customHeight="1">
      <c r="A13" s="535" t="s">
        <v>700</v>
      </c>
      <c r="B13" s="432">
        <f>SUM(B14:B41)</f>
        <v>205611</v>
      </c>
      <c r="C13" s="432"/>
      <c r="D13" s="344"/>
    </row>
    <row r="14" spans="1:4" s="542" customFormat="1" ht="27.75" customHeight="1">
      <c r="A14" s="535" t="s">
        <v>701</v>
      </c>
      <c r="B14" s="432">
        <v>-260</v>
      </c>
      <c r="C14" s="432"/>
      <c r="D14" s="344"/>
    </row>
    <row r="15" spans="1:4" s="542" customFormat="1" ht="27.75" customHeight="1">
      <c r="A15" s="535" t="s">
        <v>702</v>
      </c>
      <c r="B15" s="432">
        <f>7962+3412</f>
        <v>11374</v>
      </c>
      <c r="C15" s="432"/>
      <c r="D15" s="344"/>
    </row>
    <row r="16" spans="1:4" s="542" customFormat="1" ht="27.75" customHeight="1">
      <c r="A16" s="535" t="s">
        <v>703</v>
      </c>
      <c r="B16" s="432"/>
      <c r="C16" s="432"/>
      <c r="D16" s="342"/>
    </row>
    <row r="17" spans="1:4" s="542" customFormat="1" ht="27.75" customHeight="1">
      <c r="A17" s="535" t="s">
        <v>704</v>
      </c>
      <c r="B17" s="432">
        <f>14656+46</f>
        <v>14702</v>
      </c>
      <c r="C17" s="432"/>
      <c r="D17" s="342"/>
    </row>
    <row r="18" spans="1:4" s="542" customFormat="1" ht="27.75" customHeight="1">
      <c r="A18" s="535" t="s">
        <v>705</v>
      </c>
      <c r="B18" s="432"/>
      <c r="C18" s="432"/>
      <c r="D18" s="534"/>
    </row>
    <row r="19" spans="1:4" s="542" customFormat="1" ht="27.75" customHeight="1">
      <c r="A19" s="535" t="s">
        <v>706</v>
      </c>
      <c r="B19" s="432"/>
      <c r="C19" s="432"/>
      <c r="D19" s="534"/>
    </row>
    <row r="20" spans="1:4" ht="27.75" customHeight="1">
      <c r="A20" s="535" t="s">
        <v>707</v>
      </c>
      <c r="B20" s="432"/>
      <c r="C20" s="432"/>
      <c r="D20" s="377"/>
    </row>
    <row r="21" spans="1:4" ht="27.75" customHeight="1">
      <c r="A21" s="535" t="s">
        <v>708</v>
      </c>
      <c r="B21" s="432"/>
      <c r="C21" s="432"/>
      <c r="D21" s="377"/>
    </row>
    <row r="22" spans="1:4" ht="27.75" customHeight="1">
      <c r="A22" s="535" t="s">
        <v>709</v>
      </c>
      <c r="B22" s="432"/>
      <c r="C22" s="432"/>
      <c r="D22" s="377"/>
    </row>
    <row r="23" spans="1:4" ht="27.75" customHeight="1">
      <c r="A23" s="535" t="s">
        <v>710</v>
      </c>
      <c r="B23" s="432"/>
      <c r="C23" s="432"/>
      <c r="D23" s="377"/>
    </row>
    <row r="24" spans="1:4" ht="27.75" customHeight="1">
      <c r="A24" s="535" t="s">
        <v>711</v>
      </c>
      <c r="B24" s="432"/>
      <c r="C24" s="432"/>
      <c r="D24" s="377"/>
    </row>
    <row r="25" spans="1:4" ht="27.75" customHeight="1">
      <c r="A25" s="535" t="s">
        <v>712</v>
      </c>
      <c r="B25" s="432"/>
      <c r="C25" s="432"/>
      <c r="D25" s="377"/>
    </row>
    <row r="26" spans="1:4" ht="27.75" customHeight="1">
      <c r="A26" s="535" t="s">
        <v>713</v>
      </c>
      <c r="B26" s="432"/>
      <c r="C26" s="432"/>
      <c r="D26" s="377"/>
    </row>
    <row r="27" spans="1:4" ht="27.75" customHeight="1">
      <c r="A27" s="535" t="s">
        <v>714</v>
      </c>
      <c r="B27" s="432"/>
      <c r="C27" s="432"/>
      <c r="D27" s="377"/>
    </row>
    <row r="28" spans="1:4" ht="27.75" customHeight="1">
      <c r="A28" s="535" t="s">
        <v>715</v>
      </c>
      <c r="B28" s="432">
        <v>16937</v>
      </c>
      <c r="C28" s="432"/>
      <c r="D28" s="377"/>
    </row>
    <row r="29" spans="1:4" ht="27.75" customHeight="1">
      <c r="A29" s="535" t="s">
        <v>716</v>
      </c>
      <c r="B29" s="432"/>
      <c r="C29" s="432"/>
      <c r="D29" s="377"/>
    </row>
    <row r="30" spans="1:4" ht="27.75" customHeight="1">
      <c r="A30" s="535" t="s">
        <v>717</v>
      </c>
      <c r="B30" s="432"/>
      <c r="C30" s="432"/>
      <c r="D30" s="377"/>
    </row>
    <row r="31" spans="1:4" ht="27.75" customHeight="1">
      <c r="A31" s="535" t="s">
        <v>718</v>
      </c>
      <c r="B31" s="432">
        <v>2629</v>
      </c>
      <c r="C31" s="432"/>
      <c r="D31" s="377"/>
    </row>
    <row r="32" spans="1:4" ht="27.75" customHeight="1">
      <c r="A32" s="535" t="s">
        <v>719</v>
      </c>
      <c r="B32" s="432">
        <v>4685</v>
      </c>
      <c r="C32" s="432"/>
      <c r="D32" s="377"/>
    </row>
    <row r="33" spans="1:4" ht="27.75" customHeight="1">
      <c r="A33" s="535" t="s">
        <v>720</v>
      </c>
      <c r="B33" s="432"/>
      <c r="C33" s="432"/>
      <c r="D33" s="377"/>
    </row>
    <row r="34" spans="1:4" ht="27.75" customHeight="1">
      <c r="A34" s="535" t="s">
        <v>721</v>
      </c>
      <c r="B34" s="432">
        <v>3506</v>
      </c>
      <c r="C34" s="432"/>
      <c r="D34" s="377"/>
    </row>
    <row r="35" spans="1:4" ht="27.75" customHeight="1">
      <c r="A35" s="535" t="s">
        <v>722</v>
      </c>
      <c r="B35" s="432">
        <v>7485</v>
      </c>
      <c r="C35" s="432"/>
      <c r="D35" s="377"/>
    </row>
    <row r="36" spans="1:4" ht="27.75" customHeight="1">
      <c r="A36" s="535" t="s">
        <v>723</v>
      </c>
      <c r="B36" s="432">
        <v>140418</v>
      </c>
      <c r="C36" s="432"/>
      <c r="D36" s="377"/>
    </row>
    <row r="37" spans="1:4" ht="27.75" customHeight="1">
      <c r="A37" s="535" t="s">
        <v>724</v>
      </c>
      <c r="B37" s="432"/>
      <c r="C37" s="432"/>
      <c r="D37" s="377"/>
    </row>
    <row r="38" spans="1:4" ht="27.75" customHeight="1">
      <c r="A38" s="535" t="s">
        <v>725</v>
      </c>
      <c r="B38" s="432">
        <v>944</v>
      </c>
      <c r="C38" s="432"/>
      <c r="D38" s="377"/>
    </row>
    <row r="39" spans="1:4" ht="27.75" customHeight="1">
      <c r="A39" s="535" t="s">
        <v>726</v>
      </c>
      <c r="B39" s="432">
        <v>1203</v>
      </c>
      <c r="C39" s="432"/>
      <c r="D39" s="377"/>
    </row>
    <row r="40" spans="1:4" ht="27.75" customHeight="1">
      <c r="A40" s="535" t="s">
        <v>727</v>
      </c>
      <c r="B40" s="432">
        <v>1961</v>
      </c>
      <c r="C40" s="432"/>
      <c r="D40" s="377"/>
    </row>
    <row r="41" spans="1:4" ht="27.75" customHeight="1">
      <c r="A41" s="535" t="s">
        <v>728</v>
      </c>
      <c r="B41" s="432">
        <v>27</v>
      </c>
      <c r="C41" s="432"/>
      <c r="D41" s="377"/>
    </row>
    <row r="42" spans="1:252" s="21" customFormat="1" ht="27.75" customHeight="1">
      <c r="A42" s="535" t="s">
        <v>729</v>
      </c>
      <c r="B42" s="432">
        <v>30985</v>
      </c>
      <c r="C42" s="432"/>
      <c r="D42" s="559"/>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0"/>
      <c r="BQ42" s="560"/>
      <c r="BR42" s="560"/>
      <c r="BS42" s="560"/>
      <c r="BT42" s="560"/>
      <c r="BU42" s="560"/>
      <c r="BV42" s="560"/>
      <c r="BW42" s="560"/>
      <c r="BX42" s="560"/>
      <c r="BY42" s="560"/>
      <c r="BZ42" s="560"/>
      <c r="CA42" s="560"/>
      <c r="CB42" s="560"/>
      <c r="CC42" s="560"/>
      <c r="CD42" s="560"/>
      <c r="CE42" s="560"/>
      <c r="CF42" s="560"/>
      <c r="CG42" s="560"/>
      <c r="CH42" s="560"/>
      <c r="CI42" s="560"/>
      <c r="CJ42" s="560"/>
      <c r="CK42" s="560"/>
      <c r="CL42" s="560"/>
      <c r="CM42" s="560"/>
      <c r="CN42" s="560"/>
      <c r="CO42" s="560"/>
      <c r="CP42" s="560"/>
      <c r="CQ42" s="560"/>
      <c r="CR42" s="560"/>
      <c r="CS42" s="560"/>
      <c r="CT42" s="560"/>
      <c r="CU42" s="560"/>
      <c r="CV42" s="560"/>
      <c r="CW42" s="560"/>
      <c r="CX42" s="560"/>
      <c r="CY42" s="560"/>
      <c r="CZ42" s="560"/>
      <c r="DA42" s="560"/>
      <c r="DB42" s="560"/>
      <c r="DC42" s="560"/>
      <c r="DD42" s="560"/>
      <c r="DE42" s="560"/>
      <c r="DF42" s="560"/>
      <c r="DG42" s="560"/>
      <c r="DH42" s="560"/>
      <c r="DI42" s="560"/>
      <c r="DJ42" s="560"/>
      <c r="DK42" s="560"/>
      <c r="DL42" s="560"/>
      <c r="DM42" s="560"/>
      <c r="DN42" s="560"/>
      <c r="DO42" s="560"/>
      <c r="DP42" s="560"/>
      <c r="DQ42" s="560"/>
      <c r="DR42" s="560"/>
      <c r="DS42" s="560"/>
      <c r="DT42" s="560"/>
      <c r="DU42" s="560"/>
      <c r="DV42" s="560"/>
      <c r="DW42" s="560"/>
      <c r="DX42" s="560"/>
      <c r="DY42" s="560"/>
      <c r="DZ42" s="560"/>
      <c r="EA42" s="560"/>
      <c r="EB42" s="560"/>
      <c r="EC42" s="560"/>
      <c r="ED42" s="560"/>
      <c r="EE42" s="560"/>
      <c r="EF42" s="560"/>
      <c r="EG42" s="560"/>
      <c r="EH42" s="560"/>
      <c r="EI42" s="560"/>
      <c r="EJ42" s="560"/>
      <c r="EK42" s="560"/>
      <c r="EL42" s="560"/>
      <c r="EM42" s="560"/>
      <c r="EN42" s="560"/>
      <c r="EO42" s="560"/>
      <c r="EP42" s="560"/>
      <c r="EQ42" s="560"/>
      <c r="ER42" s="560"/>
      <c r="ES42" s="560"/>
      <c r="ET42" s="560"/>
      <c r="EU42" s="560"/>
      <c r="EV42" s="560"/>
      <c r="EW42" s="560"/>
      <c r="EX42" s="560"/>
      <c r="EY42" s="560"/>
      <c r="EZ42" s="560"/>
      <c r="FA42" s="560"/>
      <c r="FB42" s="560"/>
      <c r="FC42" s="560"/>
      <c r="FD42" s="560"/>
      <c r="FE42" s="560"/>
      <c r="FF42" s="560"/>
      <c r="FG42" s="560"/>
      <c r="FH42" s="560"/>
      <c r="FI42" s="560"/>
      <c r="FJ42" s="560"/>
      <c r="FK42" s="560"/>
      <c r="FL42" s="560"/>
      <c r="FM42" s="560"/>
      <c r="FN42" s="560"/>
      <c r="FO42" s="560"/>
      <c r="FP42" s="560"/>
      <c r="FQ42" s="560"/>
      <c r="FR42" s="560"/>
      <c r="FS42" s="560"/>
      <c r="FT42" s="560"/>
      <c r="FU42" s="560"/>
      <c r="FV42" s="560"/>
      <c r="FW42" s="560"/>
      <c r="FX42" s="560"/>
      <c r="FY42" s="560"/>
      <c r="FZ42" s="560"/>
      <c r="GA42" s="560"/>
      <c r="GB42" s="560"/>
      <c r="GC42" s="560"/>
      <c r="GD42" s="560"/>
      <c r="GE42" s="560"/>
      <c r="GF42" s="560"/>
      <c r="GG42" s="560"/>
      <c r="GH42" s="560"/>
      <c r="GI42" s="560"/>
      <c r="GJ42" s="560"/>
      <c r="GK42" s="560"/>
      <c r="GL42" s="560"/>
      <c r="GM42" s="560"/>
      <c r="GN42" s="560"/>
      <c r="GO42" s="560"/>
      <c r="GP42" s="560"/>
      <c r="GQ42" s="560"/>
      <c r="GR42" s="560"/>
      <c r="GS42" s="560"/>
      <c r="GT42" s="560"/>
      <c r="GU42" s="560"/>
      <c r="GV42" s="560"/>
      <c r="GW42" s="560"/>
      <c r="GX42" s="560"/>
      <c r="GY42" s="560"/>
      <c r="GZ42" s="560"/>
      <c r="HA42" s="560"/>
      <c r="HB42" s="560"/>
      <c r="HC42" s="560"/>
      <c r="HD42" s="560"/>
      <c r="HE42" s="560"/>
      <c r="HF42" s="560"/>
      <c r="HG42" s="560"/>
      <c r="HH42" s="560"/>
      <c r="HI42" s="560"/>
      <c r="HJ42" s="560"/>
      <c r="HK42" s="560"/>
      <c r="HL42" s="560"/>
      <c r="HM42" s="560"/>
      <c r="HN42" s="560"/>
      <c r="HO42" s="560"/>
      <c r="HP42" s="560"/>
      <c r="HQ42" s="560"/>
      <c r="HR42" s="560"/>
      <c r="HS42" s="560"/>
      <c r="HT42" s="560"/>
      <c r="HU42" s="560"/>
      <c r="HV42" s="560"/>
      <c r="HW42" s="560"/>
      <c r="HX42" s="560"/>
      <c r="HY42" s="560"/>
      <c r="HZ42" s="560"/>
      <c r="IA42" s="560"/>
      <c r="IB42" s="560"/>
      <c r="IC42" s="560"/>
      <c r="ID42" s="560"/>
      <c r="IE42" s="560"/>
      <c r="IF42" s="560"/>
      <c r="IG42" s="560"/>
      <c r="IH42" s="560"/>
      <c r="II42" s="560"/>
      <c r="IJ42" s="560"/>
      <c r="IK42" s="560"/>
      <c r="IL42" s="560"/>
      <c r="IM42" s="560"/>
      <c r="IN42" s="560"/>
      <c r="IO42" s="560"/>
      <c r="IP42" s="560"/>
      <c r="IQ42" s="560"/>
      <c r="IR42" s="560"/>
    </row>
    <row r="43" spans="1:4" ht="27.75" customHeight="1">
      <c r="A43" s="535" t="s">
        <v>730</v>
      </c>
      <c r="B43" s="432">
        <f>SUM(B44:B45)</f>
        <v>111936</v>
      </c>
      <c r="C43" s="432"/>
      <c r="D43" s="377"/>
    </row>
    <row r="44" spans="1:4" ht="27.75" customHeight="1">
      <c r="A44" s="535" t="s">
        <v>731</v>
      </c>
      <c r="B44" s="432">
        <v>70842</v>
      </c>
      <c r="C44" s="432"/>
      <c r="D44" s="377"/>
    </row>
    <row r="45" spans="1:4" ht="27.75" customHeight="1">
      <c r="A45" s="535" t="s">
        <v>732</v>
      </c>
      <c r="B45" s="432">
        <v>41094</v>
      </c>
      <c r="C45" s="432"/>
      <c r="D45" s="377"/>
    </row>
    <row r="46" spans="1:4" ht="27.75" customHeight="1">
      <c r="A46" s="535" t="s">
        <v>733</v>
      </c>
      <c r="B46" s="432">
        <f>SUM(B47:B50)</f>
        <v>69440</v>
      </c>
      <c r="C46" s="432">
        <v>1740</v>
      </c>
      <c r="D46" s="377"/>
    </row>
    <row r="47" spans="1:4" ht="27.75" customHeight="1">
      <c r="A47" s="535" t="s">
        <v>734</v>
      </c>
      <c r="B47" s="432">
        <v>69440</v>
      </c>
      <c r="C47" s="432">
        <v>1740</v>
      </c>
      <c r="D47" s="377"/>
    </row>
    <row r="48" spans="1:4" ht="27.75" customHeight="1">
      <c r="A48" s="535" t="s">
        <v>735</v>
      </c>
      <c r="B48" s="432"/>
      <c r="C48" s="432"/>
      <c r="D48" s="377"/>
    </row>
    <row r="49" spans="1:4" ht="27.75" customHeight="1">
      <c r="A49" s="535" t="s">
        <v>736</v>
      </c>
      <c r="B49" s="432"/>
      <c r="C49" s="432"/>
      <c r="D49" s="377"/>
    </row>
    <row r="50" spans="1:4" ht="27.75" customHeight="1">
      <c r="A50" s="535" t="s">
        <v>737</v>
      </c>
      <c r="B50" s="432"/>
      <c r="C50" s="432"/>
      <c r="D50" s="377"/>
    </row>
    <row r="51" spans="1:4" ht="27.75" customHeight="1">
      <c r="A51" s="535" t="s">
        <v>738</v>
      </c>
      <c r="B51" s="432">
        <v>89175</v>
      </c>
      <c r="C51" s="432"/>
      <c r="D51" s="377"/>
    </row>
    <row r="52" spans="1:4" ht="27.75" customHeight="1">
      <c r="A52" s="535" t="s">
        <v>739</v>
      </c>
      <c r="B52" s="432"/>
      <c r="C52" s="432"/>
      <c r="D52" s="377"/>
    </row>
    <row r="53" ht="24" customHeight="1"/>
  </sheetData>
  <sheetProtection/>
  <mergeCells count="1">
    <mergeCell ref="A1:D1"/>
  </mergeCells>
  <printOptions horizontalCentered="1"/>
  <pageMargins left="0.9798611111111111" right="0.9798611111111111" top="1.1805555555555556" bottom="0.9798611111111111" header="0.5118055555555555" footer="0.7909722222222222"/>
  <pageSetup firstPageNumber="62" useFirstPageNumber="1" fitToHeight="0" fitToWidth="1" horizontalDpi="600" verticalDpi="600" orientation="landscape" paperSize="9" scale="84"/>
  <headerFooter>
    <oddFooter>&amp;C— &amp;P —</oddFooter>
  </headerFooter>
</worksheet>
</file>

<file path=xl/worksheets/sheet15.xml><?xml version="1.0" encoding="utf-8"?>
<worksheet xmlns="http://schemas.openxmlformats.org/spreadsheetml/2006/main" xmlns:r="http://schemas.openxmlformats.org/officeDocument/2006/relationships">
  <sheetPr>
    <tabColor indexed="10"/>
  </sheetPr>
  <dimension ref="A1:S41"/>
  <sheetViews>
    <sheetView showGridLines="0" view="pageBreakPreview" zoomScale="82" zoomScaleSheetLayoutView="82" workbookViewId="0" topLeftCell="A1">
      <pane xSplit="1" ySplit="3" topLeftCell="B28" activePane="bottomRight" state="frozen"/>
      <selection pane="bottomRight" activeCell="M48" sqref="M48"/>
    </sheetView>
  </sheetViews>
  <sheetFormatPr defaultColWidth="9.00390625" defaultRowHeight="14.25"/>
  <cols>
    <col min="1" max="1" width="36.125" style="369" customWidth="1"/>
    <col min="2" max="2" width="14.375" style="369" customWidth="1"/>
    <col min="3" max="3" width="17.50390625" style="369" customWidth="1"/>
    <col min="4" max="4" width="12.75390625" style="369" customWidth="1"/>
    <col min="5" max="5" width="16.75390625" style="369" customWidth="1"/>
    <col min="6" max="6" width="16.25390625" style="369" customWidth="1"/>
    <col min="7" max="7" width="24.25390625" style="543" customWidth="1"/>
    <col min="8" max="8" width="9.00390625" style="369" customWidth="1"/>
    <col min="9" max="9" width="9.00390625" style="544" customWidth="1"/>
    <col min="10" max="10" width="9.375" style="544" bestFit="1" customWidth="1"/>
    <col min="11" max="17" width="9.00390625" style="544" customWidth="1"/>
    <col min="18" max="18" width="12.625" style="544" bestFit="1" customWidth="1"/>
    <col min="19" max="19" width="9.00390625" style="544" customWidth="1"/>
    <col min="20" max="16384" width="9.00390625" style="369" customWidth="1"/>
  </cols>
  <sheetData>
    <row r="1" spans="1:7" ht="29.25" customHeight="1">
      <c r="A1" s="404" t="s">
        <v>740</v>
      </c>
      <c r="B1" s="404"/>
      <c r="C1" s="404"/>
      <c r="D1" s="404"/>
      <c r="E1" s="404"/>
      <c r="F1" s="404"/>
      <c r="G1" s="404"/>
    </row>
    <row r="2" spans="1:19" s="517" customFormat="1" ht="18.75" customHeight="1">
      <c r="A2" s="545" t="s">
        <v>741</v>
      </c>
      <c r="B2" s="546"/>
      <c r="C2" s="546"/>
      <c r="D2" s="546"/>
      <c r="E2" s="546"/>
      <c r="F2" s="546"/>
      <c r="G2" s="547" t="s">
        <v>2</v>
      </c>
      <c r="I2" s="553"/>
      <c r="J2" s="553"/>
      <c r="K2" s="553"/>
      <c r="L2" s="553"/>
      <c r="M2" s="553"/>
      <c r="N2" s="553"/>
      <c r="O2" s="553"/>
      <c r="P2" s="553"/>
      <c r="Q2" s="553"/>
      <c r="R2" s="553"/>
      <c r="S2" s="553"/>
    </row>
    <row r="3" spans="1:19" s="450" customFormat="1" ht="36" customHeight="1">
      <c r="A3" s="530" t="s">
        <v>3</v>
      </c>
      <c r="B3" s="530" t="s">
        <v>5</v>
      </c>
      <c r="C3" s="531" t="s">
        <v>742</v>
      </c>
      <c r="D3" s="530" t="s">
        <v>595</v>
      </c>
      <c r="E3" s="531" t="s">
        <v>691</v>
      </c>
      <c r="F3" s="530" t="s">
        <v>596</v>
      </c>
      <c r="G3" s="530" t="s">
        <v>597</v>
      </c>
      <c r="I3" s="554"/>
      <c r="J3" s="554"/>
      <c r="K3" s="554"/>
      <c r="L3" s="554"/>
      <c r="M3" s="554"/>
      <c r="N3" s="554"/>
      <c r="O3" s="554"/>
      <c r="P3" s="554"/>
      <c r="Q3" s="554"/>
      <c r="R3" s="554"/>
      <c r="S3" s="554"/>
    </row>
    <row r="4" spans="1:19" s="542" customFormat="1" ht="30" customHeight="1">
      <c r="A4" s="533" t="s">
        <v>9</v>
      </c>
      <c r="B4" s="432">
        <f>B5+B18</f>
        <v>490698</v>
      </c>
      <c r="C4" s="432">
        <v>21936</v>
      </c>
      <c r="D4" s="432">
        <f>D5+D18</f>
        <v>519659</v>
      </c>
      <c r="E4" s="432">
        <v>31680</v>
      </c>
      <c r="F4" s="548">
        <f aca="true" t="shared" si="0" ref="F4:F27">D4/B4*100</f>
        <v>105.902000823317</v>
      </c>
      <c r="G4" s="219"/>
      <c r="I4" s="555"/>
      <c r="J4" s="556"/>
      <c r="K4" s="555"/>
      <c r="L4" s="555"/>
      <c r="M4" s="555"/>
      <c r="N4" s="556"/>
      <c r="O4" s="557"/>
      <c r="P4" s="555"/>
      <c r="Q4" s="555"/>
      <c r="R4" s="555"/>
      <c r="S4" s="555"/>
    </row>
    <row r="5" spans="1:19" s="542" customFormat="1" ht="30" customHeight="1">
      <c r="A5" s="535" t="s">
        <v>598</v>
      </c>
      <c r="B5" s="549">
        <v>363237</v>
      </c>
      <c r="C5" s="432">
        <v>19751</v>
      </c>
      <c r="D5" s="432">
        <f>SUM(D6:D17)</f>
        <v>408277</v>
      </c>
      <c r="E5" s="432">
        <v>29157</v>
      </c>
      <c r="F5" s="548">
        <f t="shared" si="0"/>
        <v>112.39961788033708</v>
      </c>
      <c r="G5" s="537"/>
      <c r="I5" s="555"/>
      <c r="J5" s="556"/>
      <c r="K5" s="557"/>
      <c r="L5" s="555"/>
      <c r="M5" s="555"/>
      <c r="N5" s="556"/>
      <c r="O5" s="557"/>
      <c r="P5" s="555"/>
      <c r="Q5" s="555"/>
      <c r="R5" s="555"/>
      <c r="S5" s="555"/>
    </row>
    <row r="6" spans="1:19" s="542" customFormat="1" ht="30" customHeight="1">
      <c r="A6" s="535" t="s">
        <v>743</v>
      </c>
      <c r="B6" s="549">
        <v>147645</v>
      </c>
      <c r="C6" s="432">
        <v>10450</v>
      </c>
      <c r="D6" s="549">
        <v>168514</v>
      </c>
      <c r="E6" s="432">
        <v>17294</v>
      </c>
      <c r="F6" s="548">
        <f t="shared" si="0"/>
        <v>114.13457956585052</v>
      </c>
      <c r="G6" s="550"/>
      <c r="I6" s="555"/>
      <c r="J6" s="556"/>
      <c r="K6" s="557"/>
      <c r="L6" s="555"/>
      <c r="M6" s="555"/>
      <c r="N6" s="556"/>
      <c r="O6" s="557"/>
      <c r="P6" s="555"/>
      <c r="Q6" s="555"/>
      <c r="R6" s="555"/>
      <c r="S6" s="555"/>
    </row>
    <row r="7" spans="1:19" s="542" customFormat="1" ht="30" customHeight="1">
      <c r="A7" s="535" t="s">
        <v>744</v>
      </c>
      <c r="B7" s="549">
        <v>63863</v>
      </c>
      <c r="C7" s="432">
        <v>799</v>
      </c>
      <c r="D7" s="549">
        <v>71483</v>
      </c>
      <c r="E7" s="432">
        <v>1423</v>
      </c>
      <c r="F7" s="548">
        <f t="shared" si="0"/>
        <v>111.93179149116077</v>
      </c>
      <c r="G7" s="550"/>
      <c r="I7" s="555"/>
      <c r="J7" s="556"/>
      <c r="K7" s="557"/>
      <c r="L7" s="555"/>
      <c r="M7" s="555"/>
      <c r="N7" s="556"/>
      <c r="O7" s="557"/>
      <c r="P7" s="555"/>
      <c r="Q7" s="555"/>
      <c r="R7" s="555"/>
      <c r="S7" s="555"/>
    </row>
    <row r="8" spans="1:19" s="542" customFormat="1" ht="30" customHeight="1">
      <c r="A8" s="535" t="s">
        <v>745</v>
      </c>
      <c r="B8" s="549">
        <v>4162</v>
      </c>
      <c r="C8" s="432">
        <v>239</v>
      </c>
      <c r="D8" s="549">
        <v>4657</v>
      </c>
      <c r="E8" s="432">
        <v>357</v>
      </c>
      <c r="F8" s="548">
        <f t="shared" si="0"/>
        <v>111.89332051898127</v>
      </c>
      <c r="G8" s="550"/>
      <c r="I8" s="555"/>
      <c r="J8" s="556"/>
      <c r="K8" s="557"/>
      <c r="L8" s="555"/>
      <c r="M8" s="555"/>
      <c r="N8" s="556"/>
      <c r="O8" s="557"/>
      <c r="P8" s="555"/>
      <c r="Q8" s="555"/>
      <c r="R8" s="555"/>
      <c r="S8" s="555"/>
    </row>
    <row r="9" spans="1:19" s="542" customFormat="1" ht="30" customHeight="1">
      <c r="A9" s="535" t="s">
        <v>746</v>
      </c>
      <c r="B9" s="549">
        <v>137486</v>
      </c>
      <c r="C9" s="432">
        <v>2357</v>
      </c>
      <c r="D9" s="549">
        <v>151633</v>
      </c>
      <c r="E9" s="432">
        <v>2663</v>
      </c>
      <c r="F9" s="548">
        <f t="shared" si="0"/>
        <v>110.2897749589049</v>
      </c>
      <c r="G9" s="550"/>
      <c r="I9" s="555"/>
      <c r="J9" s="556"/>
      <c r="K9" s="557"/>
      <c r="L9" s="555"/>
      <c r="M9" s="555"/>
      <c r="N9" s="556"/>
      <c r="O9" s="557"/>
      <c r="P9" s="555"/>
      <c r="Q9" s="555"/>
      <c r="R9" s="555"/>
      <c r="S9" s="555"/>
    </row>
    <row r="10" spans="1:19" s="542" customFormat="1" ht="30" customHeight="1">
      <c r="A10" s="535" t="s">
        <v>747</v>
      </c>
      <c r="B10" s="549">
        <v>1327</v>
      </c>
      <c r="C10" s="432">
        <v>16</v>
      </c>
      <c r="D10" s="549">
        <v>1458</v>
      </c>
      <c r="E10" s="432">
        <v>24</v>
      </c>
      <c r="F10" s="548">
        <f t="shared" si="0"/>
        <v>109.87189148455161</v>
      </c>
      <c r="G10" s="550"/>
      <c r="I10" s="555"/>
      <c r="J10" s="556"/>
      <c r="K10" s="557"/>
      <c r="L10" s="555"/>
      <c r="M10" s="555"/>
      <c r="N10" s="556"/>
      <c r="O10" s="557"/>
      <c r="P10" s="555"/>
      <c r="Q10" s="555"/>
      <c r="R10" s="555"/>
      <c r="S10" s="555"/>
    </row>
    <row r="11" spans="1:19" s="542" customFormat="1" ht="30" customHeight="1">
      <c r="A11" s="535" t="s">
        <v>748</v>
      </c>
      <c r="B11" s="551">
        <v>4175</v>
      </c>
      <c r="C11" s="432">
        <v>1311</v>
      </c>
      <c r="D11" s="549">
        <v>4625</v>
      </c>
      <c r="E11" s="432">
        <v>1489</v>
      </c>
      <c r="F11" s="548">
        <f t="shared" si="0"/>
        <v>110.77844311377245</v>
      </c>
      <c r="G11" s="537"/>
      <c r="I11" s="555"/>
      <c r="J11" s="556"/>
      <c r="K11" s="555"/>
      <c r="L11" s="555"/>
      <c r="M11" s="555"/>
      <c r="N11" s="558"/>
      <c r="O11" s="557"/>
      <c r="P11" s="555"/>
      <c r="Q11" s="555"/>
      <c r="R11" s="555"/>
      <c r="S11" s="555"/>
    </row>
    <row r="12" spans="1:19" s="542" customFormat="1" ht="30" customHeight="1">
      <c r="A12" s="535" t="s">
        <v>749</v>
      </c>
      <c r="B12" s="552">
        <v>725</v>
      </c>
      <c r="C12" s="432">
        <v>725</v>
      </c>
      <c r="D12" s="432">
        <v>894</v>
      </c>
      <c r="E12" s="432">
        <v>894</v>
      </c>
      <c r="F12" s="548">
        <f t="shared" si="0"/>
        <v>123.3103448275862</v>
      </c>
      <c r="G12" s="537"/>
      <c r="I12" s="555"/>
      <c r="J12" s="556"/>
      <c r="K12" s="555"/>
      <c r="L12" s="555"/>
      <c r="M12" s="555"/>
      <c r="N12" s="558"/>
      <c r="O12" s="557"/>
      <c r="P12" s="555"/>
      <c r="Q12" s="555"/>
      <c r="R12" s="555"/>
      <c r="S12" s="555"/>
    </row>
    <row r="13" spans="1:19" s="542" customFormat="1" ht="30" customHeight="1">
      <c r="A13" s="535" t="s">
        <v>750</v>
      </c>
      <c r="B13" s="552">
        <v>688</v>
      </c>
      <c r="C13" s="432">
        <v>688</v>
      </c>
      <c r="D13" s="432">
        <v>846</v>
      </c>
      <c r="E13" s="432">
        <v>846</v>
      </c>
      <c r="F13" s="548">
        <f t="shared" si="0"/>
        <v>122.96511627906976</v>
      </c>
      <c r="G13" s="537"/>
      <c r="I13" s="555"/>
      <c r="J13" s="556"/>
      <c r="K13" s="555"/>
      <c r="L13" s="555"/>
      <c r="M13" s="555"/>
      <c r="N13" s="558"/>
      <c r="O13" s="557"/>
      <c r="P13" s="555"/>
      <c r="Q13" s="555"/>
      <c r="R13" s="555"/>
      <c r="S13" s="555"/>
    </row>
    <row r="14" spans="1:19" s="542" customFormat="1" ht="30" customHeight="1">
      <c r="A14" s="535" t="s">
        <v>751</v>
      </c>
      <c r="B14" s="552">
        <v>994</v>
      </c>
      <c r="C14" s="432">
        <v>994</v>
      </c>
      <c r="D14" s="432">
        <v>1086</v>
      </c>
      <c r="E14" s="432">
        <v>1086</v>
      </c>
      <c r="F14" s="548">
        <f t="shared" si="0"/>
        <v>109.25553319919517</v>
      </c>
      <c r="G14" s="537"/>
      <c r="I14" s="555"/>
      <c r="J14" s="556"/>
      <c r="K14" s="555"/>
      <c r="L14" s="555"/>
      <c r="M14" s="555"/>
      <c r="N14" s="558"/>
      <c r="O14" s="557"/>
      <c r="P14" s="555"/>
      <c r="Q14" s="555"/>
      <c r="R14" s="555"/>
      <c r="S14" s="555"/>
    </row>
    <row r="15" spans="1:19" s="542" customFormat="1" ht="30" customHeight="1">
      <c r="A15" s="535" t="s">
        <v>752</v>
      </c>
      <c r="B15" s="552">
        <v>137</v>
      </c>
      <c r="C15" s="432">
        <v>137</v>
      </c>
      <c r="D15" s="432">
        <v>164</v>
      </c>
      <c r="E15" s="432">
        <v>164</v>
      </c>
      <c r="F15" s="548">
        <f t="shared" si="0"/>
        <v>119.70802919708031</v>
      </c>
      <c r="G15" s="537"/>
      <c r="I15" s="555"/>
      <c r="J15" s="556"/>
      <c r="K15" s="555"/>
      <c r="L15" s="555"/>
      <c r="M15" s="555"/>
      <c r="N15" s="558"/>
      <c r="O15" s="557"/>
      <c r="P15" s="555"/>
      <c r="Q15" s="555"/>
      <c r="R15" s="555"/>
      <c r="S15" s="555"/>
    </row>
    <row r="16" spans="1:19" s="542" customFormat="1" ht="30" customHeight="1">
      <c r="A16" s="535" t="s">
        <v>753</v>
      </c>
      <c r="B16" s="552">
        <v>367</v>
      </c>
      <c r="C16" s="432">
        <v>367</v>
      </c>
      <c r="D16" s="432">
        <v>1048</v>
      </c>
      <c r="E16" s="432">
        <v>1048</v>
      </c>
      <c r="F16" s="548">
        <f t="shared" si="0"/>
        <v>285.558583106267</v>
      </c>
      <c r="G16" s="537"/>
      <c r="I16" s="555"/>
      <c r="J16" s="556"/>
      <c r="K16" s="555"/>
      <c r="L16" s="555"/>
      <c r="M16" s="555"/>
      <c r="N16" s="558"/>
      <c r="O16" s="557"/>
      <c r="P16" s="555"/>
      <c r="Q16" s="555"/>
      <c r="R16" s="555"/>
      <c r="S16" s="555"/>
    </row>
    <row r="17" spans="1:19" s="542" customFormat="1" ht="30" customHeight="1">
      <c r="A17" s="535" t="s">
        <v>754</v>
      </c>
      <c r="B17" s="552">
        <v>1667</v>
      </c>
      <c r="C17" s="432">
        <v>1667</v>
      </c>
      <c r="D17" s="432">
        <v>1869</v>
      </c>
      <c r="E17" s="432">
        <v>1869</v>
      </c>
      <c r="F17" s="548">
        <f t="shared" si="0"/>
        <v>112.11757648470306</v>
      </c>
      <c r="G17" s="537"/>
      <c r="I17" s="555"/>
      <c r="J17" s="556"/>
      <c r="K17" s="555"/>
      <c r="L17" s="555"/>
      <c r="M17" s="555"/>
      <c r="N17" s="558"/>
      <c r="O17" s="557"/>
      <c r="P17" s="555"/>
      <c r="Q17" s="555"/>
      <c r="R17" s="555"/>
      <c r="S17" s="555"/>
    </row>
    <row r="18" spans="1:19" s="542" customFormat="1" ht="30" customHeight="1">
      <c r="A18" s="535" t="s">
        <v>613</v>
      </c>
      <c r="B18" s="549">
        <v>127461</v>
      </c>
      <c r="C18" s="549">
        <v>2185</v>
      </c>
      <c r="D18" s="549">
        <f>SUM(D19,D22,D23,D24,D25,D27)</f>
        <v>111382</v>
      </c>
      <c r="E18" s="432">
        <v>2523</v>
      </c>
      <c r="F18" s="548">
        <f t="shared" si="0"/>
        <v>87.38516095119292</v>
      </c>
      <c r="G18" s="535"/>
      <c r="I18" s="555"/>
      <c r="J18" s="556"/>
      <c r="K18" s="555"/>
      <c r="L18" s="555"/>
      <c r="M18" s="555"/>
      <c r="N18" s="556"/>
      <c r="O18" s="557"/>
      <c r="P18" s="555"/>
      <c r="Q18" s="555"/>
      <c r="R18" s="555"/>
      <c r="S18" s="555"/>
    </row>
    <row r="19" spans="1:19" s="542" customFormat="1" ht="30" customHeight="1">
      <c r="A19" s="535" t="s">
        <v>755</v>
      </c>
      <c r="B19" s="549">
        <v>18793</v>
      </c>
      <c r="C19" s="549">
        <v>2133</v>
      </c>
      <c r="D19" s="549">
        <v>22768</v>
      </c>
      <c r="E19" s="432">
        <v>2438</v>
      </c>
      <c r="F19" s="548">
        <f t="shared" si="0"/>
        <v>121.15149257702336</v>
      </c>
      <c r="G19" s="344"/>
      <c r="I19" s="555"/>
      <c r="J19" s="556"/>
      <c r="K19" s="555"/>
      <c r="L19" s="555"/>
      <c r="M19" s="555"/>
      <c r="N19" s="556"/>
      <c r="O19" s="557"/>
      <c r="P19" s="555"/>
      <c r="Q19" s="555"/>
      <c r="R19" s="555"/>
      <c r="S19" s="555"/>
    </row>
    <row r="20" spans="1:19" s="542" customFormat="1" ht="30" customHeight="1">
      <c r="A20" s="535" t="s">
        <v>756</v>
      </c>
      <c r="B20" s="549">
        <v>598</v>
      </c>
      <c r="C20" s="549"/>
      <c r="D20" s="549">
        <v>530</v>
      </c>
      <c r="E20" s="432"/>
      <c r="F20" s="548">
        <f t="shared" si="0"/>
        <v>88.62876254180601</v>
      </c>
      <c r="G20" s="344"/>
      <c r="I20" s="555"/>
      <c r="J20" s="556"/>
      <c r="K20" s="555"/>
      <c r="L20" s="555"/>
      <c r="M20" s="555"/>
      <c r="N20" s="556"/>
      <c r="O20" s="555"/>
      <c r="P20" s="555"/>
      <c r="Q20" s="555"/>
      <c r="R20" s="555"/>
      <c r="S20" s="555"/>
    </row>
    <row r="21" spans="1:19" s="542" customFormat="1" ht="30" customHeight="1">
      <c r="A21" s="535" t="s">
        <v>757</v>
      </c>
      <c r="B21" s="549">
        <v>16062</v>
      </c>
      <c r="C21" s="549"/>
      <c r="D21" s="549">
        <v>19800</v>
      </c>
      <c r="E21" s="432"/>
      <c r="F21" s="548">
        <f t="shared" si="0"/>
        <v>123.27231976092641</v>
      </c>
      <c r="G21" s="344"/>
      <c r="I21" s="555"/>
      <c r="J21" s="556"/>
      <c r="K21" s="555"/>
      <c r="L21" s="555"/>
      <c r="M21" s="555"/>
      <c r="N21" s="556"/>
      <c r="O21" s="555"/>
      <c r="P21" s="555"/>
      <c r="Q21" s="555"/>
      <c r="R21" s="555"/>
      <c r="S21" s="555"/>
    </row>
    <row r="22" spans="1:19" s="542" customFormat="1" ht="30" customHeight="1">
      <c r="A22" s="535" t="s">
        <v>758</v>
      </c>
      <c r="B22" s="549">
        <v>7552</v>
      </c>
      <c r="C22" s="549">
        <v>13</v>
      </c>
      <c r="D22" s="549">
        <v>6515</v>
      </c>
      <c r="E22" s="432">
        <v>15</v>
      </c>
      <c r="F22" s="548">
        <f t="shared" si="0"/>
        <v>86.26853813559322</v>
      </c>
      <c r="G22" s="342"/>
      <c r="I22" s="555"/>
      <c r="J22" s="556"/>
      <c r="K22" s="555"/>
      <c r="L22" s="555"/>
      <c r="M22" s="555"/>
      <c r="N22" s="558"/>
      <c r="O22" s="555"/>
      <c r="P22" s="555"/>
      <c r="Q22" s="555"/>
      <c r="R22" s="555"/>
      <c r="S22" s="555"/>
    </row>
    <row r="23" spans="1:19" s="542" customFormat="1" ht="61.5" customHeight="1">
      <c r="A23" s="535" t="s">
        <v>759</v>
      </c>
      <c r="B23" s="549">
        <v>62028</v>
      </c>
      <c r="C23" s="549"/>
      <c r="D23" s="549">
        <v>49209</v>
      </c>
      <c r="E23" s="432"/>
      <c r="F23" s="548">
        <f t="shared" si="0"/>
        <v>79.33352679435095</v>
      </c>
      <c r="G23" s="344" t="s">
        <v>760</v>
      </c>
      <c r="I23" s="555"/>
      <c r="J23" s="556"/>
      <c r="K23" s="555"/>
      <c r="L23" s="555"/>
      <c r="M23" s="555"/>
      <c r="N23" s="558"/>
      <c r="O23" s="555"/>
      <c r="P23" s="555"/>
      <c r="Q23" s="555"/>
      <c r="R23" s="555"/>
      <c r="S23" s="555"/>
    </row>
    <row r="24" spans="1:19" s="542" customFormat="1" ht="30" customHeight="1">
      <c r="A24" s="342" t="s">
        <v>761</v>
      </c>
      <c r="B24" s="549">
        <v>9045</v>
      </c>
      <c r="C24" s="549"/>
      <c r="D24" s="549">
        <v>6320</v>
      </c>
      <c r="E24" s="432"/>
      <c r="F24" s="548"/>
      <c r="G24" s="342"/>
      <c r="I24" s="555"/>
      <c r="J24" s="556"/>
      <c r="K24" s="555"/>
      <c r="L24" s="555"/>
      <c r="M24" s="555"/>
      <c r="N24" s="558"/>
      <c r="O24" s="555"/>
      <c r="P24" s="555"/>
      <c r="Q24" s="555"/>
      <c r="R24" s="555"/>
      <c r="S24" s="555"/>
    </row>
    <row r="25" spans="1:19" s="542" customFormat="1" ht="30" customHeight="1">
      <c r="A25" s="535" t="s">
        <v>762</v>
      </c>
      <c r="B25" s="549">
        <v>29866</v>
      </c>
      <c r="C25" s="549">
        <v>39</v>
      </c>
      <c r="D25" s="549">
        <v>25670</v>
      </c>
      <c r="E25" s="432">
        <v>70</v>
      </c>
      <c r="F25" s="548">
        <f t="shared" si="0"/>
        <v>85.9505792540012</v>
      </c>
      <c r="G25" s="344"/>
      <c r="I25" s="555"/>
      <c r="J25" s="556"/>
      <c r="K25" s="555"/>
      <c r="L25" s="555"/>
      <c r="M25" s="555"/>
      <c r="N25" s="558"/>
      <c r="O25" s="555"/>
      <c r="P25" s="555"/>
      <c r="Q25" s="555"/>
      <c r="R25" s="555"/>
      <c r="S25" s="555"/>
    </row>
    <row r="26" spans="1:19" s="542" customFormat="1" ht="30" customHeight="1">
      <c r="A26" s="535" t="s">
        <v>619</v>
      </c>
      <c r="B26" s="549">
        <v>27584</v>
      </c>
      <c r="C26" s="549"/>
      <c r="D26" s="549">
        <v>25600</v>
      </c>
      <c r="E26" s="432"/>
      <c r="F26" s="548">
        <f t="shared" si="0"/>
        <v>92.80742459396751</v>
      </c>
      <c r="G26" s="534"/>
      <c r="I26" s="555"/>
      <c r="J26" s="556"/>
      <c r="K26" s="555"/>
      <c r="L26" s="555"/>
      <c r="M26" s="555"/>
      <c r="N26" s="558"/>
      <c r="O26" s="555"/>
      <c r="P26" s="555"/>
      <c r="Q26" s="555"/>
      <c r="R26" s="555"/>
      <c r="S26" s="555"/>
    </row>
    <row r="27" spans="1:19" s="542" customFormat="1" ht="30" customHeight="1">
      <c r="A27" s="535" t="s">
        <v>763</v>
      </c>
      <c r="B27" s="549">
        <v>177</v>
      </c>
      <c r="C27" s="549"/>
      <c r="D27" s="549">
        <v>900</v>
      </c>
      <c r="E27" s="432"/>
      <c r="F27" s="548">
        <f t="shared" si="0"/>
        <v>508.47457627118644</v>
      </c>
      <c r="G27" s="535"/>
      <c r="I27" s="555"/>
      <c r="J27" s="556"/>
      <c r="K27" s="555"/>
      <c r="L27" s="555"/>
      <c r="M27" s="555"/>
      <c r="N27" s="558"/>
      <c r="O27" s="555"/>
      <c r="P27" s="555"/>
      <c r="Q27" s="555"/>
      <c r="R27" s="555"/>
      <c r="S27" s="555"/>
    </row>
    <row r="28" ht="14.25">
      <c r="A28" s="543"/>
    </row>
    <row r="29" ht="14.25">
      <c r="A29" s="543"/>
    </row>
    <row r="30" ht="14.25">
      <c r="A30" s="543"/>
    </row>
    <row r="31" ht="14.25">
      <c r="A31" s="543"/>
    </row>
    <row r="32" ht="14.25">
      <c r="A32" s="543"/>
    </row>
    <row r="33" ht="14.25">
      <c r="A33" s="543"/>
    </row>
    <row r="34" ht="14.25">
      <c r="A34" s="543"/>
    </row>
    <row r="35" ht="14.25">
      <c r="A35" s="543"/>
    </row>
    <row r="36" ht="14.25">
      <c r="A36" s="543"/>
    </row>
    <row r="37" ht="14.25">
      <c r="A37" s="543"/>
    </row>
    <row r="38" ht="14.25">
      <c r="A38" s="543"/>
    </row>
    <row r="39" ht="14.25">
      <c r="A39" s="543"/>
    </row>
    <row r="40" ht="14.25">
      <c r="A40" s="543"/>
    </row>
    <row r="41" ht="14.25">
      <c r="A41" s="543"/>
    </row>
  </sheetData>
  <sheetProtection/>
  <mergeCells count="1">
    <mergeCell ref="A1:G1"/>
  </mergeCells>
  <printOptions horizontalCentered="1"/>
  <pageMargins left="0.9798611111111111" right="0.9798611111111111" top="1.1805555555555556" bottom="0.9798611111111111" header="0.5118055555555555" footer="0.7909722222222222"/>
  <pageSetup firstPageNumber="66" useFirstPageNumber="1" fitToHeight="0" horizontalDpi="600" verticalDpi="600" orientation="landscape" paperSize="9" scale="84"/>
  <headerFooter>
    <oddFooter>&amp;C— &amp;P —</oddFooter>
  </headerFooter>
</worksheet>
</file>

<file path=xl/worksheets/sheet16.xml><?xml version="1.0" encoding="utf-8"?>
<worksheet xmlns="http://schemas.openxmlformats.org/spreadsheetml/2006/main" xmlns:r="http://schemas.openxmlformats.org/officeDocument/2006/relationships">
  <sheetPr>
    <tabColor indexed="10"/>
    <pageSetUpPr fitToPage="1"/>
  </sheetPr>
  <dimension ref="A1:IC66"/>
  <sheetViews>
    <sheetView showGridLines="0" showZeros="0" zoomScaleSheetLayoutView="100" workbookViewId="0" topLeftCell="A1">
      <pane xSplit="1" ySplit="4" topLeftCell="B57" activePane="bottomRight" state="frozen"/>
      <selection pane="bottomRight" activeCell="E57" sqref="E57"/>
    </sheetView>
  </sheetViews>
  <sheetFormatPr defaultColWidth="9.00390625" defaultRowHeight="14.25"/>
  <cols>
    <col min="1" max="1" width="45.125" style="522" customWidth="1"/>
    <col min="2" max="2" width="16.50390625" style="522" customWidth="1"/>
    <col min="3" max="3" width="17.625" style="522" customWidth="1"/>
    <col min="4" max="4" width="14.875" style="522" customWidth="1"/>
    <col min="5" max="5" width="44.125" style="523" customWidth="1"/>
    <col min="6" max="202" width="9.00390625" style="522" customWidth="1"/>
    <col min="203" max="16384" width="9.00390625" style="524" customWidth="1"/>
  </cols>
  <sheetData>
    <row r="1" spans="1:5" ht="29.25" customHeight="1">
      <c r="A1" s="525" t="s">
        <v>764</v>
      </c>
      <c r="B1" s="525"/>
      <c r="C1" s="525"/>
      <c r="D1" s="525"/>
      <c r="E1" s="525"/>
    </row>
    <row r="2" spans="1:237" s="517" customFormat="1" ht="18.75" customHeight="1">
      <c r="A2" s="526" t="s">
        <v>765</v>
      </c>
      <c r="B2" s="527"/>
      <c r="C2" s="527"/>
      <c r="D2" s="527"/>
      <c r="E2" s="528" t="s">
        <v>2</v>
      </c>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c r="ED2" s="529"/>
      <c r="EE2" s="529"/>
      <c r="EF2" s="529"/>
      <c r="EG2" s="529"/>
      <c r="EH2" s="529"/>
      <c r="EI2" s="529"/>
      <c r="EJ2" s="529"/>
      <c r="EK2" s="529"/>
      <c r="EL2" s="529"/>
      <c r="EM2" s="529"/>
      <c r="EN2" s="529"/>
      <c r="EO2" s="529"/>
      <c r="EP2" s="529"/>
      <c r="EQ2" s="529"/>
      <c r="ER2" s="529"/>
      <c r="ES2" s="529"/>
      <c r="ET2" s="529"/>
      <c r="EU2" s="529"/>
      <c r="EV2" s="529"/>
      <c r="EW2" s="529"/>
      <c r="EX2" s="529"/>
      <c r="EY2" s="529"/>
      <c r="EZ2" s="529"/>
      <c r="FA2" s="529"/>
      <c r="FB2" s="529"/>
      <c r="FC2" s="529"/>
      <c r="FD2" s="529"/>
      <c r="FE2" s="529"/>
      <c r="FF2" s="529"/>
      <c r="FG2" s="529"/>
      <c r="FH2" s="529"/>
      <c r="FI2" s="529"/>
      <c r="FJ2" s="529"/>
      <c r="FK2" s="529"/>
      <c r="FL2" s="529"/>
      <c r="FM2" s="529"/>
      <c r="FN2" s="529"/>
      <c r="FO2" s="529"/>
      <c r="FP2" s="529"/>
      <c r="FQ2" s="529"/>
      <c r="FR2" s="529"/>
      <c r="FS2" s="529"/>
      <c r="FT2" s="529"/>
      <c r="FU2" s="529"/>
      <c r="FV2" s="529"/>
      <c r="FW2" s="529"/>
      <c r="FX2" s="529"/>
      <c r="FY2" s="529"/>
      <c r="FZ2" s="529"/>
      <c r="GA2" s="529"/>
      <c r="GB2" s="529"/>
      <c r="GC2" s="529"/>
      <c r="GD2" s="529"/>
      <c r="GE2" s="529"/>
      <c r="GF2" s="529"/>
      <c r="GG2" s="529"/>
      <c r="GH2" s="529"/>
      <c r="GI2" s="529"/>
      <c r="GJ2" s="529"/>
      <c r="GK2" s="529"/>
      <c r="GL2" s="529"/>
      <c r="GM2" s="529"/>
      <c r="GN2" s="529"/>
      <c r="GO2" s="529"/>
      <c r="GP2" s="529"/>
      <c r="GQ2" s="529"/>
      <c r="GR2" s="529"/>
      <c r="GS2" s="529"/>
      <c r="GT2" s="529"/>
      <c r="GU2" s="529"/>
      <c r="GV2" s="529"/>
      <c r="GW2" s="529"/>
      <c r="GX2" s="529"/>
      <c r="GY2" s="529"/>
      <c r="GZ2" s="529"/>
      <c r="HA2" s="529"/>
      <c r="HB2" s="529"/>
      <c r="HC2" s="529"/>
      <c r="HD2" s="529"/>
      <c r="HE2" s="529"/>
      <c r="HF2" s="529"/>
      <c r="HG2" s="529"/>
      <c r="HH2" s="529"/>
      <c r="HI2" s="529"/>
      <c r="HJ2" s="529"/>
      <c r="HK2" s="529"/>
      <c r="HL2" s="529"/>
      <c r="HM2" s="529"/>
      <c r="HN2" s="529"/>
      <c r="HO2" s="529"/>
      <c r="HP2" s="529"/>
      <c r="HQ2" s="529"/>
      <c r="HR2" s="529"/>
      <c r="HS2" s="529"/>
      <c r="HT2" s="529"/>
      <c r="HU2" s="529"/>
      <c r="HV2" s="529"/>
      <c r="HW2" s="529"/>
      <c r="HX2" s="529"/>
      <c r="HY2" s="529"/>
      <c r="HZ2" s="529"/>
      <c r="IA2" s="529"/>
      <c r="IB2" s="529"/>
      <c r="IC2" s="529"/>
    </row>
    <row r="3" spans="1:237" s="450" customFormat="1" ht="33" customHeight="1">
      <c r="A3" s="530" t="s">
        <v>690</v>
      </c>
      <c r="B3" s="530" t="s">
        <v>595</v>
      </c>
      <c r="C3" s="487" t="s">
        <v>640</v>
      </c>
      <c r="D3" s="531" t="s">
        <v>691</v>
      </c>
      <c r="E3" s="530" t="s">
        <v>597</v>
      </c>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2"/>
      <c r="GP3" s="532"/>
      <c r="GQ3" s="532"/>
      <c r="GR3" s="532"/>
      <c r="GS3" s="532"/>
      <c r="GT3" s="532"/>
      <c r="GU3" s="532"/>
      <c r="GV3" s="532"/>
      <c r="GW3" s="532"/>
      <c r="GX3" s="532"/>
      <c r="GY3" s="532"/>
      <c r="GZ3" s="532"/>
      <c r="HA3" s="532"/>
      <c r="HB3" s="532"/>
      <c r="HC3" s="532"/>
      <c r="HD3" s="532"/>
      <c r="HE3" s="532"/>
      <c r="HF3" s="532"/>
      <c r="HG3" s="532"/>
      <c r="HH3" s="532"/>
      <c r="HI3" s="532"/>
      <c r="HJ3" s="532"/>
      <c r="HK3" s="532"/>
      <c r="HL3" s="532"/>
      <c r="HM3" s="532"/>
      <c r="HN3" s="532"/>
      <c r="HO3" s="532"/>
      <c r="HP3" s="532"/>
      <c r="HQ3" s="532"/>
      <c r="HR3" s="532"/>
      <c r="HS3" s="532"/>
      <c r="HT3" s="532"/>
      <c r="HU3" s="532"/>
      <c r="HV3" s="532"/>
      <c r="HW3" s="532"/>
      <c r="HX3" s="532"/>
      <c r="HY3" s="532"/>
      <c r="HZ3" s="532"/>
      <c r="IA3" s="532"/>
      <c r="IB3" s="532"/>
      <c r="IC3" s="532"/>
    </row>
    <row r="4" spans="1:237" s="518" customFormat="1" ht="27.75" customHeight="1">
      <c r="A4" s="533" t="s">
        <v>650</v>
      </c>
      <c r="B4" s="495">
        <v>1033881.4726740001</v>
      </c>
      <c r="C4" s="495">
        <v>1010966.4726740001</v>
      </c>
      <c r="D4" s="495">
        <v>34470</v>
      </c>
      <c r="E4" s="534"/>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2"/>
      <c r="FW4" s="522"/>
      <c r="FX4" s="522"/>
      <c r="FY4" s="522"/>
      <c r="FZ4" s="522"/>
      <c r="GA4" s="522"/>
      <c r="GB4" s="522"/>
      <c r="GC4" s="522"/>
      <c r="GD4" s="522"/>
      <c r="GE4" s="522"/>
      <c r="GF4" s="522"/>
      <c r="GG4" s="522"/>
      <c r="GH4" s="522"/>
      <c r="GI4" s="522"/>
      <c r="GJ4" s="522"/>
      <c r="GK4" s="522"/>
      <c r="GL4" s="522"/>
      <c r="GM4" s="522"/>
      <c r="GN4" s="522"/>
      <c r="GO4" s="522"/>
      <c r="GP4" s="522"/>
      <c r="GQ4" s="522"/>
      <c r="GR4" s="522"/>
      <c r="GS4" s="522"/>
      <c r="GT4" s="522"/>
      <c r="GU4" s="541"/>
      <c r="GV4" s="541"/>
      <c r="GW4" s="541"/>
      <c r="GX4" s="541"/>
      <c r="GY4" s="541"/>
      <c r="GZ4" s="541"/>
      <c r="HA4" s="541"/>
      <c r="HB4" s="541"/>
      <c r="HC4" s="541"/>
      <c r="HD4" s="541"/>
      <c r="HE4" s="541"/>
      <c r="HF4" s="541"/>
      <c r="HG4" s="541"/>
      <c r="HH4" s="541"/>
      <c r="HI4" s="541"/>
      <c r="HJ4" s="541"/>
      <c r="HK4" s="541"/>
      <c r="HL4" s="541"/>
      <c r="HM4" s="541"/>
      <c r="HN4" s="541"/>
      <c r="HO4" s="541"/>
      <c r="HP4" s="541"/>
      <c r="HQ4" s="541"/>
      <c r="HR4" s="541"/>
      <c r="HS4" s="541"/>
      <c r="HT4" s="541"/>
      <c r="HU4" s="541"/>
      <c r="HV4" s="541"/>
      <c r="HW4" s="541"/>
      <c r="HX4" s="541"/>
      <c r="HY4" s="541"/>
      <c r="HZ4" s="541"/>
      <c r="IA4" s="541"/>
      <c r="IB4" s="541"/>
      <c r="IC4" s="541"/>
    </row>
    <row r="5" spans="1:237" s="519" customFormat="1" ht="27.75" customHeight="1">
      <c r="A5" s="535" t="s">
        <v>766</v>
      </c>
      <c r="B5" s="495">
        <v>947138.4526740001</v>
      </c>
      <c r="C5" s="495">
        <v>924223.4526740001</v>
      </c>
      <c r="D5" s="495">
        <v>14949</v>
      </c>
      <c r="E5" s="536"/>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2"/>
      <c r="BP5" s="522"/>
      <c r="BQ5" s="522"/>
      <c r="BR5" s="522"/>
      <c r="BS5" s="522"/>
      <c r="BT5" s="522"/>
      <c r="BU5" s="522"/>
      <c r="BV5" s="522"/>
      <c r="BW5" s="522"/>
      <c r="BX5" s="522"/>
      <c r="BY5" s="522"/>
      <c r="BZ5" s="522"/>
      <c r="CA5" s="522"/>
      <c r="CB5" s="522"/>
      <c r="CC5" s="522"/>
      <c r="CD5" s="522"/>
      <c r="CE5" s="522"/>
      <c r="CF5" s="522"/>
      <c r="CG5" s="522"/>
      <c r="CH5" s="522"/>
      <c r="CI5" s="522"/>
      <c r="CJ5" s="522"/>
      <c r="CK5" s="522"/>
      <c r="CL5" s="522"/>
      <c r="CM5" s="522"/>
      <c r="CN5" s="522"/>
      <c r="CO5" s="522"/>
      <c r="CP5" s="522"/>
      <c r="CQ5" s="522"/>
      <c r="CR5" s="522"/>
      <c r="CS5" s="522"/>
      <c r="CT5" s="522"/>
      <c r="CU5" s="522"/>
      <c r="CV5" s="522"/>
      <c r="CW5" s="522"/>
      <c r="CX5" s="522"/>
      <c r="CY5" s="522"/>
      <c r="CZ5" s="522"/>
      <c r="DA5" s="522"/>
      <c r="DB5" s="522"/>
      <c r="DC5" s="522"/>
      <c r="DD5" s="522"/>
      <c r="DE5" s="522"/>
      <c r="DF5" s="522"/>
      <c r="DG5" s="522"/>
      <c r="DH5" s="522"/>
      <c r="DI5" s="522"/>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2"/>
      <c r="FL5" s="522"/>
      <c r="FM5" s="522"/>
      <c r="FN5" s="522"/>
      <c r="FO5" s="522"/>
      <c r="FP5" s="522"/>
      <c r="FQ5" s="522"/>
      <c r="FR5" s="522"/>
      <c r="FS5" s="522"/>
      <c r="FT5" s="522"/>
      <c r="FU5" s="522"/>
      <c r="FV5" s="522"/>
      <c r="FW5" s="522"/>
      <c r="FX5" s="522"/>
      <c r="FY5" s="522"/>
      <c r="FZ5" s="522"/>
      <c r="GA5" s="522"/>
      <c r="GB5" s="522"/>
      <c r="GC5" s="522"/>
      <c r="GD5" s="522"/>
      <c r="GE5" s="522"/>
      <c r="GF5" s="522"/>
      <c r="GG5" s="522"/>
      <c r="GH5" s="522"/>
      <c r="GI5" s="522"/>
      <c r="GJ5" s="522"/>
      <c r="GK5" s="522"/>
      <c r="GL5" s="522"/>
      <c r="GM5" s="522"/>
      <c r="GN5" s="522"/>
      <c r="GO5" s="522"/>
      <c r="GP5" s="522"/>
      <c r="GQ5" s="522"/>
      <c r="GR5" s="522"/>
      <c r="GS5" s="522"/>
      <c r="GT5" s="522"/>
      <c r="GU5" s="541"/>
      <c r="GV5" s="541"/>
      <c r="GW5" s="541"/>
      <c r="GX5" s="541"/>
      <c r="GY5" s="541"/>
      <c r="GZ5" s="541"/>
      <c r="HA5" s="541"/>
      <c r="HB5" s="541"/>
      <c r="HC5" s="541"/>
      <c r="HD5" s="541"/>
      <c r="HE5" s="541"/>
      <c r="HF5" s="541"/>
      <c r="HG5" s="541"/>
      <c r="HH5" s="541"/>
      <c r="HI5" s="541"/>
      <c r="HJ5" s="541"/>
      <c r="HK5" s="541"/>
      <c r="HL5" s="541"/>
      <c r="HM5" s="541"/>
      <c r="HN5" s="541"/>
      <c r="HO5" s="541"/>
      <c r="HP5" s="541"/>
      <c r="HQ5" s="541"/>
      <c r="HR5" s="541"/>
      <c r="HS5" s="541"/>
      <c r="HT5" s="541"/>
      <c r="HU5" s="541"/>
      <c r="HV5" s="541"/>
      <c r="HW5" s="541"/>
      <c r="HX5" s="541"/>
      <c r="HY5" s="541"/>
      <c r="HZ5" s="541"/>
      <c r="IA5" s="541"/>
      <c r="IB5" s="541"/>
      <c r="IC5" s="541"/>
    </row>
    <row r="6" spans="1:237" s="518" customFormat="1" ht="27.75" customHeight="1">
      <c r="A6" s="535" t="s">
        <v>767</v>
      </c>
      <c r="B6" s="495">
        <v>96093.21407300001</v>
      </c>
      <c r="C6" s="495">
        <v>95906.21407300001</v>
      </c>
      <c r="D6" s="495">
        <v>13729</v>
      </c>
      <c r="E6" s="495"/>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2"/>
      <c r="BS6" s="522"/>
      <c r="BT6" s="522"/>
      <c r="BU6" s="522"/>
      <c r="BV6" s="522"/>
      <c r="BW6" s="522"/>
      <c r="BX6" s="522"/>
      <c r="BY6" s="522"/>
      <c r="BZ6" s="522"/>
      <c r="CA6" s="522"/>
      <c r="CB6" s="522"/>
      <c r="CC6" s="522"/>
      <c r="CD6" s="522"/>
      <c r="CE6" s="522"/>
      <c r="CF6" s="522"/>
      <c r="CG6" s="522"/>
      <c r="CH6" s="522"/>
      <c r="CI6" s="522"/>
      <c r="CJ6" s="522"/>
      <c r="CK6" s="522"/>
      <c r="CL6" s="522"/>
      <c r="CM6" s="522"/>
      <c r="CN6" s="522"/>
      <c r="CO6" s="522"/>
      <c r="CP6" s="522"/>
      <c r="CQ6" s="522"/>
      <c r="CR6" s="522"/>
      <c r="CS6" s="522"/>
      <c r="CT6" s="522"/>
      <c r="CU6" s="522"/>
      <c r="CV6" s="522"/>
      <c r="CW6" s="522"/>
      <c r="CX6" s="522"/>
      <c r="CY6" s="522"/>
      <c r="CZ6" s="522"/>
      <c r="DA6" s="522"/>
      <c r="DB6" s="522"/>
      <c r="DC6" s="522"/>
      <c r="DD6" s="522"/>
      <c r="DE6" s="522"/>
      <c r="DF6" s="522"/>
      <c r="DG6" s="522"/>
      <c r="DH6" s="522"/>
      <c r="DI6" s="522"/>
      <c r="DJ6" s="522"/>
      <c r="DK6" s="522"/>
      <c r="DL6" s="522"/>
      <c r="DM6" s="522"/>
      <c r="DN6" s="522"/>
      <c r="DO6" s="522"/>
      <c r="DP6" s="522"/>
      <c r="DQ6" s="522"/>
      <c r="DR6" s="522"/>
      <c r="DS6" s="522"/>
      <c r="DT6" s="522"/>
      <c r="DU6" s="522"/>
      <c r="DV6" s="522"/>
      <c r="DW6" s="522"/>
      <c r="DX6" s="522"/>
      <c r="DY6" s="522"/>
      <c r="DZ6" s="522"/>
      <c r="EA6" s="522"/>
      <c r="EB6" s="522"/>
      <c r="EC6" s="522"/>
      <c r="ED6" s="522"/>
      <c r="EE6" s="522"/>
      <c r="EF6" s="522"/>
      <c r="EG6" s="522"/>
      <c r="EH6" s="522"/>
      <c r="EI6" s="522"/>
      <c r="EJ6" s="522"/>
      <c r="EK6" s="522"/>
      <c r="EL6" s="522"/>
      <c r="EM6" s="522"/>
      <c r="EN6" s="522"/>
      <c r="EO6" s="522"/>
      <c r="EP6" s="522"/>
      <c r="EQ6" s="522"/>
      <c r="ER6" s="522"/>
      <c r="ES6" s="522"/>
      <c r="ET6" s="522"/>
      <c r="EU6" s="522"/>
      <c r="EV6" s="522"/>
      <c r="EW6" s="522"/>
      <c r="EX6" s="522"/>
      <c r="EY6" s="522"/>
      <c r="EZ6" s="522"/>
      <c r="FA6" s="522"/>
      <c r="FB6" s="522"/>
      <c r="FC6" s="522"/>
      <c r="FD6" s="522"/>
      <c r="FE6" s="522"/>
      <c r="FF6" s="522"/>
      <c r="FG6" s="522"/>
      <c r="FH6" s="522"/>
      <c r="FI6" s="522"/>
      <c r="FJ6" s="522"/>
      <c r="FK6" s="522"/>
      <c r="FL6" s="522"/>
      <c r="FM6" s="522"/>
      <c r="FN6" s="522"/>
      <c r="FO6" s="522"/>
      <c r="FP6" s="522"/>
      <c r="FQ6" s="522"/>
      <c r="FR6" s="522"/>
      <c r="FS6" s="522"/>
      <c r="FT6" s="522"/>
      <c r="FU6" s="522"/>
      <c r="FV6" s="522"/>
      <c r="FW6" s="522"/>
      <c r="FX6" s="522"/>
      <c r="FY6" s="522"/>
      <c r="FZ6" s="522"/>
      <c r="GA6" s="522"/>
      <c r="GB6" s="522"/>
      <c r="GC6" s="522"/>
      <c r="GD6" s="522"/>
      <c r="GE6" s="522"/>
      <c r="GF6" s="522"/>
      <c r="GG6" s="522"/>
      <c r="GH6" s="522"/>
      <c r="GI6" s="522"/>
      <c r="GJ6" s="522"/>
      <c r="GK6" s="522"/>
      <c r="GL6" s="522"/>
      <c r="GM6" s="522"/>
      <c r="GN6" s="522"/>
      <c r="GO6" s="522"/>
      <c r="GP6" s="522"/>
      <c r="GQ6" s="522"/>
      <c r="GR6" s="522"/>
      <c r="GS6" s="522"/>
      <c r="GT6" s="522"/>
      <c r="GU6" s="541"/>
      <c r="GV6" s="541"/>
      <c r="GW6" s="541"/>
      <c r="GX6" s="541"/>
      <c r="GY6" s="541"/>
      <c r="GZ6" s="541"/>
      <c r="HA6" s="541"/>
      <c r="HB6" s="541"/>
      <c r="HC6" s="541"/>
      <c r="HD6" s="541"/>
      <c r="HE6" s="541"/>
      <c r="HF6" s="541"/>
      <c r="HG6" s="541"/>
      <c r="HH6" s="541"/>
      <c r="HI6" s="541"/>
      <c r="HJ6" s="541"/>
      <c r="HK6" s="541"/>
      <c r="HL6" s="541"/>
      <c r="HM6" s="541"/>
      <c r="HN6" s="541"/>
      <c r="HO6" s="541"/>
      <c r="HP6" s="541"/>
      <c r="HQ6" s="541"/>
      <c r="HR6" s="541"/>
      <c r="HS6" s="541"/>
      <c r="HT6" s="541"/>
      <c r="HU6" s="541"/>
      <c r="HV6" s="541"/>
      <c r="HW6" s="541"/>
      <c r="HX6" s="541"/>
      <c r="HY6" s="541"/>
      <c r="HZ6" s="541"/>
      <c r="IA6" s="541"/>
      <c r="IB6" s="541"/>
      <c r="IC6" s="541"/>
    </row>
    <row r="7" spans="1:237" s="518" customFormat="1" ht="27.75" customHeight="1">
      <c r="A7" s="535" t="s">
        <v>768</v>
      </c>
      <c r="B7" s="495">
        <v>251.8</v>
      </c>
      <c r="C7" s="495">
        <v>251.8</v>
      </c>
      <c r="D7" s="495">
        <v>0</v>
      </c>
      <c r="E7" s="495"/>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22"/>
      <c r="DV7" s="522"/>
      <c r="DW7" s="522"/>
      <c r="DX7" s="522"/>
      <c r="DY7" s="522"/>
      <c r="DZ7" s="522"/>
      <c r="EA7" s="522"/>
      <c r="EB7" s="522"/>
      <c r="EC7" s="522"/>
      <c r="ED7" s="522"/>
      <c r="EE7" s="522"/>
      <c r="EF7" s="522"/>
      <c r="EG7" s="522"/>
      <c r="EH7" s="522"/>
      <c r="EI7" s="522"/>
      <c r="EJ7" s="522"/>
      <c r="EK7" s="522"/>
      <c r="EL7" s="522"/>
      <c r="EM7" s="522"/>
      <c r="EN7" s="522"/>
      <c r="EO7" s="522"/>
      <c r="EP7" s="522"/>
      <c r="EQ7" s="522"/>
      <c r="ER7" s="522"/>
      <c r="ES7" s="522"/>
      <c r="ET7" s="522"/>
      <c r="EU7" s="522"/>
      <c r="EV7" s="522"/>
      <c r="EW7" s="522"/>
      <c r="EX7" s="522"/>
      <c r="EY7" s="522"/>
      <c r="EZ7" s="522"/>
      <c r="FA7" s="522"/>
      <c r="FB7" s="522"/>
      <c r="FC7" s="522"/>
      <c r="FD7" s="522"/>
      <c r="FE7" s="522"/>
      <c r="FF7" s="522"/>
      <c r="FG7" s="522"/>
      <c r="FH7" s="522"/>
      <c r="FI7" s="522"/>
      <c r="FJ7" s="522"/>
      <c r="FK7" s="522"/>
      <c r="FL7" s="522"/>
      <c r="FM7" s="522"/>
      <c r="FN7" s="522"/>
      <c r="FO7" s="522"/>
      <c r="FP7" s="522"/>
      <c r="FQ7" s="522"/>
      <c r="FR7" s="522"/>
      <c r="FS7" s="522"/>
      <c r="FT7" s="522"/>
      <c r="FU7" s="522"/>
      <c r="FV7" s="522"/>
      <c r="FW7" s="522"/>
      <c r="FX7" s="522"/>
      <c r="FY7" s="522"/>
      <c r="FZ7" s="522"/>
      <c r="GA7" s="522"/>
      <c r="GB7" s="522"/>
      <c r="GC7" s="522"/>
      <c r="GD7" s="522"/>
      <c r="GE7" s="522"/>
      <c r="GF7" s="522"/>
      <c r="GG7" s="522"/>
      <c r="GH7" s="522"/>
      <c r="GI7" s="522"/>
      <c r="GJ7" s="522"/>
      <c r="GK7" s="522"/>
      <c r="GL7" s="522"/>
      <c r="GM7" s="522"/>
      <c r="GN7" s="522"/>
      <c r="GO7" s="522"/>
      <c r="GP7" s="522"/>
      <c r="GQ7" s="522"/>
      <c r="GR7" s="522"/>
      <c r="GS7" s="522"/>
      <c r="GT7" s="522"/>
      <c r="GU7" s="541"/>
      <c r="GV7" s="541"/>
      <c r="GW7" s="541"/>
      <c r="GX7" s="541"/>
      <c r="GY7" s="541"/>
      <c r="GZ7" s="541"/>
      <c r="HA7" s="541"/>
      <c r="HB7" s="541"/>
      <c r="HC7" s="541"/>
      <c r="HD7" s="541"/>
      <c r="HE7" s="541"/>
      <c r="HF7" s="541"/>
      <c r="HG7" s="541"/>
      <c r="HH7" s="541"/>
      <c r="HI7" s="541"/>
      <c r="HJ7" s="541"/>
      <c r="HK7" s="541"/>
      <c r="HL7" s="541"/>
      <c r="HM7" s="541"/>
      <c r="HN7" s="541"/>
      <c r="HO7" s="541"/>
      <c r="HP7" s="541"/>
      <c r="HQ7" s="541"/>
      <c r="HR7" s="541"/>
      <c r="HS7" s="541"/>
      <c r="HT7" s="541"/>
      <c r="HU7" s="541"/>
      <c r="HV7" s="541"/>
      <c r="HW7" s="541"/>
      <c r="HX7" s="541"/>
      <c r="HY7" s="541"/>
      <c r="HZ7" s="541"/>
      <c r="IA7" s="541"/>
      <c r="IB7" s="541"/>
      <c r="IC7" s="541"/>
    </row>
    <row r="8" spans="1:237" s="518" customFormat="1" ht="27.75" customHeight="1">
      <c r="A8" s="535" t="s">
        <v>769</v>
      </c>
      <c r="B8" s="495">
        <v>36749.819902999996</v>
      </c>
      <c r="C8" s="495">
        <v>36749.819902999996</v>
      </c>
      <c r="D8" s="495">
        <v>0</v>
      </c>
      <c r="E8" s="495"/>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c r="BW8" s="522"/>
      <c r="BX8" s="522"/>
      <c r="BY8" s="522"/>
      <c r="BZ8" s="522"/>
      <c r="CA8" s="522"/>
      <c r="CB8" s="522"/>
      <c r="CC8" s="522"/>
      <c r="CD8" s="522"/>
      <c r="CE8" s="522"/>
      <c r="CF8" s="522"/>
      <c r="CG8" s="522"/>
      <c r="CH8" s="522"/>
      <c r="CI8" s="522"/>
      <c r="CJ8" s="522"/>
      <c r="CK8" s="522"/>
      <c r="CL8" s="522"/>
      <c r="CM8" s="522"/>
      <c r="CN8" s="522"/>
      <c r="CO8" s="522"/>
      <c r="CP8" s="522"/>
      <c r="CQ8" s="522"/>
      <c r="CR8" s="522"/>
      <c r="CS8" s="522"/>
      <c r="CT8" s="522"/>
      <c r="CU8" s="522"/>
      <c r="CV8" s="522"/>
      <c r="CW8" s="522"/>
      <c r="CX8" s="522"/>
      <c r="CY8" s="522"/>
      <c r="CZ8" s="522"/>
      <c r="DA8" s="522"/>
      <c r="DB8" s="522"/>
      <c r="DC8" s="522"/>
      <c r="DD8" s="522"/>
      <c r="DE8" s="522"/>
      <c r="DF8" s="522"/>
      <c r="DG8" s="522"/>
      <c r="DH8" s="522"/>
      <c r="DI8" s="522"/>
      <c r="DJ8" s="522"/>
      <c r="DK8" s="522"/>
      <c r="DL8" s="522"/>
      <c r="DM8" s="522"/>
      <c r="DN8" s="522"/>
      <c r="DO8" s="522"/>
      <c r="DP8" s="522"/>
      <c r="DQ8" s="522"/>
      <c r="DR8" s="522"/>
      <c r="DS8" s="522"/>
      <c r="DT8" s="522"/>
      <c r="DU8" s="522"/>
      <c r="DV8" s="522"/>
      <c r="DW8" s="522"/>
      <c r="DX8" s="522"/>
      <c r="DY8" s="522"/>
      <c r="DZ8" s="522"/>
      <c r="EA8" s="522"/>
      <c r="EB8" s="522"/>
      <c r="EC8" s="522"/>
      <c r="ED8" s="522"/>
      <c r="EE8" s="522"/>
      <c r="EF8" s="522"/>
      <c r="EG8" s="522"/>
      <c r="EH8" s="522"/>
      <c r="EI8" s="522"/>
      <c r="EJ8" s="522"/>
      <c r="EK8" s="522"/>
      <c r="EL8" s="522"/>
      <c r="EM8" s="522"/>
      <c r="EN8" s="522"/>
      <c r="EO8" s="522"/>
      <c r="EP8" s="522"/>
      <c r="EQ8" s="522"/>
      <c r="ER8" s="522"/>
      <c r="ES8" s="522"/>
      <c r="ET8" s="522"/>
      <c r="EU8" s="522"/>
      <c r="EV8" s="522"/>
      <c r="EW8" s="522"/>
      <c r="EX8" s="522"/>
      <c r="EY8" s="522"/>
      <c r="EZ8" s="522"/>
      <c r="FA8" s="522"/>
      <c r="FB8" s="522"/>
      <c r="FC8" s="522"/>
      <c r="FD8" s="522"/>
      <c r="FE8" s="522"/>
      <c r="FF8" s="522"/>
      <c r="FG8" s="522"/>
      <c r="FH8" s="522"/>
      <c r="FI8" s="522"/>
      <c r="FJ8" s="522"/>
      <c r="FK8" s="522"/>
      <c r="FL8" s="522"/>
      <c r="FM8" s="522"/>
      <c r="FN8" s="522"/>
      <c r="FO8" s="522"/>
      <c r="FP8" s="522"/>
      <c r="FQ8" s="522"/>
      <c r="FR8" s="522"/>
      <c r="FS8" s="522"/>
      <c r="FT8" s="522"/>
      <c r="FU8" s="522"/>
      <c r="FV8" s="522"/>
      <c r="FW8" s="522"/>
      <c r="FX8" s="522"/>
      <c r="FY8" s="522"/>
      <c r="FZ8" s="522"/>
      <c r="GA8" s="522"/>
      <c r="GB8" s="522"/>
      <c r="GC8" s="522"/>
      <c r="GD8" s="522"/>
      <c r="GE8" s="522"/>
      <c r="GF8" s="522"/>
      <c r="GG8" s="522"/>
      <c r="GH8" s="522"/>
      <c r="GI8" s="522"/>
      <c r="GJ8" s="522"/>
      <c r="GK8" s="522"/>
      <c r="GL8" s="522"/>
      <c r="GM8" s="522"/>
      <c r="GN8" s="522"/>
      <c r="GO8" s="522"/>
      <c r="GP8" s="522"/>
      <c r="GQ8" s="522"/>
      <c r="GR8" s="522"/>
      <c r="GS8" s="522"/>
      <c r="GT8" s="522"/>
      <c r="GU8" s="541"/>
      <c r="GV8" s="541"/>
      <c r="GW8" s="541"/>
      <c r="GX8" s="541"/>
      <c r="GY8" s="541"/>
      <c r="GZ8" s="541"/>
      <c r="HA8" s="541"/>
      <c r="HB8" s="541"/>
      <c r="HC8" s="541"/>
      <c r="HD8" s="541"/>
      <c r="HE8" s="541"/>
      <c r="HF8" s="541"/>
      <c r="HG8" s="541"/>
      <c r="HH8" s="541"/>
      <c r="HI8" s="541"/>
      <c r="HJ8" s="541"/>
      <c r="HK8" s="541"/>
      <c r="HL8" s="541"/>
      <c r="HM8" s="541"/>
      <c r="HN8" s="541"/>
      <c r="HO8" s="541"/>
      <c r="HP8" s="541"/>
      <c r="HQ8" s="541"/>
      <c r="HR8" s="541"/>
      <c r="HS8" s="541"/>
      <c r="HT8" s="541"/>
      <c r="HU8" s="541"/>
      <c r="HV8" s="541"/>
      <c r="HW8" s="541"/>
      <c r="HX8" s="541"/>
      <c r="HY8" s="541"/>
      <c r="HZ8" s="541"/>
      <c r="IA8" s="541"/>
      <c r="IB8" s="541"/>
      <c r="IC8" s="541"/>
    </row>
    <row r="9" spans="1:237" s="518" customFormat="1" ht="27.75" customHeight="1">
      <c r="A9" s="535" t="s">
        <v>770</v>
      </c>
      <c r="B9" s="495">
        <v>71425.86733000001</v>
      </c>
      <c r="C9" s="495">
        <v>71425.86733000001</v>
      </c>
      <c r="D9" s="495">
        <v>0</v>
      </c>
      <c r="E9" s="495"/>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c r="BW9" s="522"/>
      <c r="BX9" s="522"/>
      <c r="BY9" s="522"/>
      <c r="BZ9" s="522"/>
      <c r="CA9" s="522"/>
      <c r="CB9" s="522"/>
      <c r="CC9" s="522"/>
      <c r="CD9" s="522"/>
      <c r="CE9" s="522"/>
      <c r="CF9" s="522"/>
      <c r="CG9" s="522"/>
      <c r="CH9" s="522"/>
      <c r="CI9" s="522"/>
      <c r="CJ9" s="522"/>
      <c r="CK9" s="522"/>
      <c r="CL9" s="522"/>
      <c r="CM9" s="522"/>
      <c r="CN9" s="522"/>
      <c r="CO9" s="522"/>
      <c r="CP9" s="522"/>
      <c r="CQ9" s="522"/>
      <c r="CR9" s="522"/>
      <c r="CS9" s="522"/>
      <c r="CT9" s="522"/>
      <c r="CU9" s="522"/>
      <c r="CV9" s="522"/>
      <c r="CW9" s="522"/>
      <c r="CX9" s="522"/>
      <c r="CY9" s="522"/>
      <c r="CZ9" s="522"/>
      <c r="DA9" s="522"/>
      <c r="DB9" s="522"/>
      <c r="DC9" s="522"/>
      <c r="DD9" s="522"/>
      <c r="DE9" s="522"/>
      <c r="DF9" s="522"/>
      <c r="DG9" s="522"/>
      <c r="DH9" s="522"/>
      <c r="DI9" s="522"/>
      <c r="DJ9" s="522"/>
      <c r="DK9" s="522"/>
      <c r="DL9" s="522"/>
      <c r="DM9" s="522"/>
      <c r="DN9" s="522"/>
      <c r="DO9" s="522"/>
      <c r="DP9" s="522"/>
      <c r="DQ9" s="522"/>
      <c r="DR9" s="522"/>
      <c r="DS9" s="522"/>
      <c r="DT9" s="522"/>
      <c r="DU9" s="522"/>
      <c r="DV9" s="522"/>
      <c r="DW9" s="522"/>
      <c r="DX9" s="522"/>
      <c r="DY9" s="522"/>
      <c r="DZ9" s="522"/>
      <c r="EA9" s="522"/>
      <c r="EB9" s="522"/>
      <c r="EC9" s="522"/>
      <c r="ED9" s="522"/>
      <c r="EE9" s="522"/>
      <c r="EF9" s="522"/>
      <c r="EG9" s="522"/>
      <c r="EH9" s="522"/>
      <c r="EI9" s="522"/>
      <c r="EJ9" s="522"/>
      <c r="EK9" s="522"/>
      <c r="EL9" s="522"/>
      <c r="EM9" s="522"/>
      <c r="EN9" s="522"/>
      <c r="EO9" s="522"/>
      <c r="EP9" s="522"/>
      <c r="EQ9" s="522"/>
      <c r="ER9" s="522"/>
      <c r="ES9" s="522"/>
      <c r="ET9" s="522"/>
      <c r="EU9" s="522"/>
      <c r="EV9" s="522"/>
      <c r="EW9" s="522"/>
      <c r="EX9" s="522"/>
      <c r="EY9" s="522"/>
      <c r="EZ9" s="522"/>
      <c r="FA9" s="522"/>
      <c r="FB9" s="522"/>
      <c r="FC9" s="522"/>
      <c r="FD9" s="522"/>
      <c r="FE9" s="522"/>
      <c r="FF9" s="522"/>
      <c r="FG9" s="522"/>
      <c r="FH9" s="522"/>
      <c r="FI9" s="522"/>
      <c r="FJ9" s="522"/>
      <c r="FK9" s="522"/>
      <c r="FL9" s="522"/>
      <c r="FM9" s="522"/>
      <c r="FN9" s="522"/>
      <c r="FO9" s="522"/>
      <c r="FP9" s="522"/>
      <c r="FQ9" s="522"/>
      <c r="FR9" s="522"/>
      <c r="FS9" s="522"/>
      <c r="FT9" s="522"/>
      <c r="FU9" s="522"/>
      <c r="FV9" s="522"/>
      <c r="FW9" s="522"/>
      <c r="FX9" s="522"/>
      <c r="FY9" s="522"/>
      <c r="FZ9" s="522"/>
      <c r="GA9" s="522"/>
      <c r="GB9" s="522"/>
      <c r="GC9" s="522"/>
      <c r="GD9" s="522"/>
      <c r="GE9" s="522"/>
      <c r="GF9" s="522"/>
      <c r="GG9" s="522"/>
      <c r="GH9" s="522"/>
      <c r="GI9" s="522"/>
      <c r="GJ9" s="522"/>
      <c r="GK9" s="522"/>
      <c r="GL9" s="522"/>
      <c r="GM9" s="522"/>
      <c r="GN9" s="522"/>
      <c r="GO9" s="522"/>
      <c r="GP9" s="522"/>
      <c r="GQ9" s="522"/>
      <c r="GR9" s="522"/>
      <c r="GS9" s="522"/>
      <c r="GT9" s="522"/>
      <c r="GU9" s="541"/>
      <c r="GV9" s="541"/>
      <c r="GW9" s="541"/>
      <c r="GX9" s="541"/>
      <c r="GY9" s="541"/>
      <c r="GZ9" s="541"/>
      <c r="HA9" s="541"/>
      <c r="HB9" s="541"/>
      <c r="HC9" s="541"/>
      <c r="HD9" s="541"/>
      <c r="HE9" s="541"/>
      <c r="HF9" s="541"/>
      <c r="HG9" s="541"/>
      <c r="HH9" s="541"/>
      <c r="HI9" s="541"/>
      <c r="HJ9" s="541"/>
      <c r="HK9" s="541"/>
      <c r="HL9" s="541"/>
      <c r="HM9" s="541"/>
      <c r="HN9" s="541"/>
      <c r="HO9" s="541"/>
      <c r="HP9" s="541"/>
      <c r="HQ9" s="541"/>
      <c r="HR9" s="541"/>
      <c r="HS9" s="541"/>
      <c r="HT9" s="541"/>
      <c r="HU9" s="541"/>
      <c r="HV9" s="541"/>
      <c r="HW9" s="541"/>
      <c r="HX9" s="541"/>
      <c r="HY9" s="541"/>
      <c r="HZ9" s="541"/>
      <c r="IA9" s="541"/>
      <c r="IB9" s="541"/>
      <c r="IC9" s="541"/>
    </row>
    <row r="10" spans="1:237" s="518" customFormat="1" ht="27.75" customHeight="1">
      <c r="A10" s="535" t="s">
        <v>771</v>
      </c>
      <c r="B10" s="495">
        <v>16446.458181</v>
      </c>
      <c r="C10" s="495">
        <v>16446.458181</v>
      </c>
      <c r="D10" s="495">
        <v>92</v>
      </c>
      <c r="E10" s="495"/>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2"/>
      <c r="BC10" s="522"/>
      <c r="BD10" s="522"/>
      <c r="BE10" s="522"/>
      <c r="BF10" s="522"/>
      <c r="BG10" s="522"/>
      <c r="BH10" s="522"/>
      <c r="BI10" s="522"/>
      <c r="BJ10" s="522"/>
      <c r="BK10" s="522"/>
      <c r="BL10" s="522"/>
      <c r="BM10" s="522"/>
      <c r="BN10" s="522"/>
      <c r="BO10" s="522"/>
      <c r="BP10" s="522"/>
      <c r="BQ10" s="522"/>
      <c r="BR10" s="522"/>
      <c r="BS10" s="522"/>
      <c r="BT10" s="522"/>
      <c r="BU10" s="522"/>
      <c r="BV10" s="522"/>
      <c r="BW10" s="522"/>
      <c r="BX10" s="522"/>
      <c r="BY10" s="522"/>
      <c r="BZ10" s="522"/>
      <c r="CA10" s="522"/>
      <c r="CB10" s="522"/>
      <c r="CC10" s="522"/>
      <c r="CD10" s="522"/>
      <c r="CE10" s="522"/>
      <c r="CF10" s="522"/>
      <c r="CG10" s="522"/>
      <c r="CH10" s="522"/>
      <c r="CI10" s="522"/>
      <c r="CJ10" s="522"/>
      <c r="CK10" s="522"/>
      <c r="CL10" s="522"/>
      <c r="CM10" s="522"/>
      <c r="CN10" s="522"/>
      <c r="CO10" s="522"/>
      <c r="CP10" s="522"/>
      <c r="CQ10" s="522"/>
      <c r="CR10" s="522"/>
      <c r="CS10" s="522"/>
      <c r="CT10" s="522"/>
      <c r="CU10" s="522"/>
      <c r="CV10" s="522"/>
      <c r="CW10" s="522"/>
      <c r="CX10" s="522"/>
      <c r="CY10" s="522"/>
      <c r="CZ10" s="522"/>
      <c r="DA10" s="522"/>
      <c r="DB10" s="522"/>
      <c r="DC10" s="522"/>
      <c r="DD10" s="522"/>
      <c r="DE10" s="522"/>
      <c r="DF10" s="522"/>
      <c r="DG10" s="522"/>
      <c r="DH10" s="522"/>
      <c r="DI10" s="522"/>
      <c r="DJ10" s="522"/>
      <c r="DK10" s="522"/>
      <c r="DL10" s="522"/>
      <c r="DM10" s="522"/>
      <c r="DN10" s="522"/>
      <c r="DO10" s="522"/>
      <c r="DP10" s="522"/>
      <c r="DQ10" s="522"/>
      <c r="DR10" s="522"/>
      <c r="DS10" s="522"/>
      <c r="DT10" s="522"/>
      <c r="DU10" s="522"/>
      <c r="DV10" s="522"/>
      <c r="DW10" s="522"/>
      <c r="DX10" s="522"/>
      <c r="DY10" s="522"/>
      <c r="DZ10" s="522"/>
      <c r="EA10" s="522"/>
      <c r="EB10" s="522"/>
      <c r="EC10" s="522"/>
      <c r="ED10" s="522"/>
      <c r="EE10" s="522"/>
      <c r="EF10" s="522"/>
      <c r="EG10" s="522"/>
      <c r="EH10" s="522"/>
      <c r="EI10" s="522"/>
      <c r="EJ10" s="522"/>
      <c r="EK10" s="522"/>
      <c r="EL10" s="522"/>
      <c r="EM10" s="522"/>
      <c r="EN10" s="522"/>
      <c r="EO10" s="522"/>
      <c r="EP10" s="522"/>
      <c r="EQ10" s="522"/>
      <c r="ER10" s="522"/>
      <c r="ES10" s="522"/>
      <c r="ET10" s="522"/>
      <c r="EU10" s="522"/>
      <c r="EV10" s="522"/>
      <c r="EW10" s="522"/>
      <c r="EX10" s="522"/>
      <c r="EY10" s="522"/>
      <c r="EZ10" s="522"/>
      <c r="FA10" s="522"/>
      <c r="FB10" s="522"/>
      <c r="FC10" s="522"/>
      <c r="FD10" s="522"/>
      <c r="FE10" s="522"/>
      <c r="FF10" s="522"/>
      <c r="FG10" s="522"/>
      <c r="FH10" s="522"/>
      <c r="FI10" s="522"/>
      <c r="FJ10" s="522"/>
      <c r="FK10" s="522"/>
      <c r="FL10" s="522"/>
      <c r="FM10" s="522"/>
      <c r="FN10" s="522"/>
      <c r="FO10" s="522"/>
      <c r="FP10" s="522"/>
      <c r="FQ10" s="522"/>
      <c r="FR10" s="522"/>
      <c r="FS10" s="522"/>
      <c r="FT10" s="522"/>
      <c r="FU10" s="522"/>
      <c r="FV10" s="522"/>
      <c r="FW10" s="522"/>
      <c r="FX10" s="522"/>
      <c r="FY10" s="522"/>
      <c r="FZ10" s="522"/>
      <c r="GA10" s="522"/>
      <c r="GB10" s="522"/>
      <c r="GC10" s="522"/>
      <c r="GD10" s="522"/>
      <c r="GE10" s="522"/>
      <c r="GF10" s="522"/>
      <c r="GG10" s="522"/>
      <c r="GH10" s="522"/>
      <c r="GI10" s="522"/>
      <c r="GJ10" s="522"/>
      <c r="GK10" s="522"/>
      <c r="GL10" s="522"/>
      <c r="GM10" s="522"/>
      <c r="GN10" s="522"/>
      <c r="GO10" s="522"/>
      <c r="GP10" s="522"/>
      <c r="GQ10" s="522"/>
      <c r="GR10" s="522"/>
      <c r="GS10" s="522"/>
      <c r="GT10" s="522"/>
      <c r="GU10" s="541"/>
      <c r="GV10" s="541"/>
      <c r="GW10" s="541"/>
      <c r="GX10" s="541"/>
      <c r="GY10" s="541"/>
      <c r="GZ10" s="541"/>
      <c r="HA10" s="541"/>
      <c r="HB10" s="541"/>
      <c r="HC10" s="541"/>
      <c r="HD10" s="541"/>
      <c r="HE10" s="541"/>
      <c r="HF10" s="541"/>
      <c r="HG10" s="541"/>
      <c r="HH10" s="541"/>
      <c r="HI10" s="541"/>
      <c r="HJ10" s="541"/>
      <c r="HK10" s="541"/>
      <c r="HL10" s="541"/>
      <c r="HM10" s="541"/>
      <c r="HN10" s="541"/>
      <c r="HO10" s="541"/>
      <c r="HP10" s="541"/>
      <c r="HQ10" s="541"/>
      <c r="HR10" s="541"/>
      <c r="HS10" s="541"/>
      <c r="HT10" s="541"/>
      <c r="HU10" s="541"/>
      <c r="HV10" s="541"/>
      <c r="HW10" s="541"/>
      <c r="HX10" s="541"/>
      <c r="HY10" s="541"/>
      <c r="HZ10" s="541"/>
      <c r="IA10" s="541"/>
      <c r="IB10" s="541"/>
      <c r="IC10" s="541"/>
    </row>
    <row r="11" spans="1:237" s="518" customFormat="1" ht="27.75" customHeight="1">
      <c r="A11" s="535" t="s">
        <v>772</v>
      </c>
      <c r="B11" s="495">
        <v>34012.539647</v>
      </c>
      <c r="C11" s="495">
        <v>33904.539647</v>
      </c>
      <c r="D11" s="495">
        <v>0</v>
      </c>
      <c r="E11" s="495"/>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c r="CI11" s="522"/>
      <c r="CJ11" s="522"/>
      <c r="CK11" s="522"/>
      <c r="CL11" s="522"/>
      <c r="CM11" s="522"/>
      <c r="CN11" s="522"/>
      <c r="CO11" s="522"/>
      <c r="CP11" s="522"/>
      <c r="CQ11" s="522"/>
      <c r="CR11" s="522"/>
      <c r="CS11" s="522"/>
      <c r="CT11" s="522"/>
      <c r="CU11" s="522"/>
      <c r="CV11" s="522"/>
      <c r="CW11" s="522"/>
      <c r="CX11" s="522"/>
      <c r="CY11" s="522"/>
      <c r="CZ11" s="522"/>
      <c r="DA11" s="522"/>
      <c r="DB11" s="522"/>
      <c r="DC11" s="522"/>
      <c r="DD11" s="522"/>
      <c r="DE11" s="522"/>
      <c r="DF11" s="522"/>
      <c r="DG11" s="522"/>
      <c r="DH11" s="522"/>
      <c r="DI11" s="522"/>
      <c r="DJ11" s="522"/>
      <c r="DK11" s="522"/>
      <c r="DL11" s="522"/>
      <c r="DM11" s="522"/>
      <c r="DN11" s="522"/>
      <c r="DO11" s="522"/>
      <c r="DP11" s="522"/>
      <c r="DQ11" s="522"/>
      <c r="DR11" s="522"/>
      <c r="DS11" s="522"/>
      <c r="DT11" s="522"/>
      <c r="DU11" s="522"/>
      <c r="DV11" s="522"/>
      <c r="DW11" s="522"/>
      <c r="DX11" s="522"/>
      <c r="DY11" s="522"/>
      <c r="DZ11" s="522"/>
      <c r="EA11" s="522"/>
      <c r="EB11" s="522"/>
      <c r="EC11" s="522"/>
      <c r="ED11" s="522"/>
      <c r="EE11" s="522"/>
      <c r="EF11" s="522"/>
      <c r="EG11" s="522"/>
      <c r="EH11" s="522"/>
      <c r="EI11" s="522"/>
      <c r="EJ11" s="522"/>
      <c r="EK11" s="522"/>
      <c r="EL11" s="522"/>
      <c r="EM11" s="522"/>
      <c r="EN11" s="522"/>
      <c r="EO11" s="522"/>
      <c r="EP11" s="522"/>
      <c r="EQ11" s="522"/>
      <c r="ER11" s="522"/>
      <c r="ES11" s="522"/>
      <c r="ET11" s="522"/>
      <c r="EU11" s="522"/>
      <c r="EV11" s="522"/>
      <c r="EW11" s="522"/>
      <c r="EX11" s="522"/>
      <c r="EY11" s="522"/>
      <c r="EZ11" s="522"/>
      <c r="FA11" s="522"/>
      <c r="FB11" s="522"/>
      <c r="FC11" s="522"/>
      <c r="FD11" s="522"/>
      <c r="FE11" s="522"/>
      <c r="FF11" s="522"/>
      <c r="FG11" s="522"/>
      <c r="FH11" s="522"/>
      <c r="FI11" s="522"/>
      <c r="FJ11" s="522"/>
      <c r="FK11" s="522"/>
      <c r="FL11" s="522"/>
      <c r="FM11" s="522"/>
      <c r="FN11" s="522"/>
      <c r="FO11" s="522"/>
      <c r="FP11" s="522"/>
      <c r="FQ11" s="522"/>
      <c r="FR11" s="522"/>
      <c r="FS11" s="522"/>
      <c r="FT11" s="522"/>
      <c r="FU11" s="522"/>
      <c r="FV11" s="522"/>
      <c r="FW11" s="522"/>
      <c r="FX11" s="522"/>
      <c r="FY11" s="522"/>
      <c r="FZ11" s="522"/>
      <c r="GA11" s="522"/>
      <c r="GB11" s="522"/>
      <c r="GC11" s="522"/>
      <c r="GD11" s="522"/>
      <c r="GE11" s="522"/>
      <c r="GF11" s="522"/>
      <c r="GG11" s="522"/>
      <c r="GH11" s="522"/>
      <c r="GI11" s="522"/>
      <c r="GJ11" s="522"/>
      <c r="GK11" s="522"/>
      <c r="GL11" s="522"/>
      <c r="GM11" s="522"/>
      <c r="GN11" s="522"/>
      <c r="GO11" s="522"/>
      <c r="GP11" s="522"/>
      <c r="GQ11" s="522"/>
      <c r="GR11" s="522"/>
      <c r="GS11" s="522"/>
      <c r="GT11" s="522"/>
      <c r="GU11" s="541"/>
      <c r="GV11" s="541"/>
      <c r="GW11" s="541"/>
      <c r="GX11" s="541"/>
      <c r="GY11" s="541"/>
      <c r="GZ11" s="541"/>
      <c r="HA11" s="541"/>
      <c r="HB11" s="541"/>
      <c r="HC11" s="541"/>
      <c r="HD11" s="541"/>
      <c r="HE11" s="541"/>
      <c r="HF11" s="541"/>
      <c r="HG11" s="541"/>
      <c r="HH11" s="541"/>
      <c r="HI11" s="541"/>
      <c r="HJ11" s="541"/>
      <c r="HK11" s="541"/>
      <c r="HL11" s="541"/>
      <c r="HM11" s="541"/>
      <c r="HN11" s="541"/>
      <c r="HO11" s="541"/>
      <c r="HP11" s="541"/>
      <c r="HQ11" s="541"/>
      <c r="HR11" s="541"/>
      <c r="HS11" s="541"/>
      <c r="HT11" s="541"/>
      <c r="HU11" s="541"/>
      <c r="HV11" s="541"/>
      <c r="HW11" s="541"/>
      <c r="HX11" s="541"/>
      <c r="HY11" s="541"/>
      <c r="HZ11" s="541"/>
      <c r="IA11" s="541"/>
      <c r="IB11" s="541"/>
      <c r="IC11" s="541"/>
    </row>
    <row r="12" spans="1:237" s="518" customFormat="1" ht="27.75" customHeight="1">
      <c r="A12" s="535" t="s">
        <v>773</v>
      </c>
      <c r="B12" s="495">
        <v>44609.315859</v>
      </c>
      <c r="C12" s="495">
        <v>44539.315859</v>
      </c>
      <c r="D12" s="495">
        <v>15</v>
      </c>
      <c r="E12" s="495"/>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2"/>
      <c r="CW12" s="522"/>
      <c r="CX12" s="522"/>
      <c r="CY12" s="522"/>
      <c r="CZ12" s="522"/>
      <c r="DA12" s="522"/>
      <c r="DB12" s="522"/>
      <c r="DC12" s="522"/>
      <c r="DD12" s="522"/>
      <c r="DE12" s="522"/>
      <c r="DF12" s="522"/>
      <c r="DG12" s="522"/>
      <c r="DH12" s="522"/>
      <c r="DI12" s="522"/>
      <c r="DJ12" s="522"/>
      <c r="DK12" s="522"/>
      <c r="DL12" s="522"/>
      <c r="DM12" s="522"/>
      <c r="DN12" s="522"/>
      <c r="DO12" s="522"/>
      <c r="DP12" s="522"/>
      <c r="DQ12" s="522"/>
      <c r="DR12" s="522"/>
      <c r="DS12" s="522"/>
      <c r="DT12" s="522"/>
      <c r="DU12" s="522"/>
      <c r="DV12" s="522"/>
      <c r="DW12" s="522"/>
      <c r="DX12" s="522"/>
      <c r="DY12" s="522"/>
      <c r="DZ12" s="522"/>
      <c r="EA12" s="522"/>
      <c r="EB12" s="522"/>
      <c r="EC12" s="522"/>
      <c r="ED12" s="522"/>
      <c r="EE12" s="522"/>
      <c r="EF12" s="522"/>
      <c r="EG12" s="522"/>
      <c r="EH12" s="522"/>
      <c r="EI12" s="522"/>
      <c r="EJ12" s="522"/>
      <c r="EK12" s="522"/>
      <c r="EL12" s="522"/>
      <c r="EM12" s="522"/>
      <c r="EN12" s="522"/>
      <c r="EO12" s="522"/>
      <c r="EP12" s="522"/>
      <c r="EQ12" s="522"/>
      <c r="ER12" s="522"/>
      <c r="ES12" s="522"/>
      <c r="ET12" s="522"/>
      <c r="EU12" s="522"/>
      <c r="EV12" s="522"/>
      <c r="EW12" s="522"/>
      <c r="EX12" s="522"/>
      <c r="EY12" s="522"/>
      <c r="EZ12" s="522"/>
      <c r="FA12" s="522"/>
      <c r="FB12" s="522"/>
      <c r="FC12" s="522"/>
      <c r="FD12" s="522"/>
      <c r="FE12" s="522"/>
      <c r="FF12" s="522"/>
      <c r="FG12" s="522"/>
      <c r="FH12" s="522"/>
      <c r="FI12" s="522"/>
      <c r="FJ12" s="522"/>
      <c r="FK12" s="522"/>
      <c r="FL12" s="522"/>
      <c r="FM12" s="522"/>
      <c r="FN12" s="522"/>
      <c r="FO12" s="522"/>
      <c r="FP12" s="522"/>
      <c r="FQ12" s="522"/>
      <c r="FR12" s="522"/>
      <c r="FS12" s="522"/>
      <c r="FT12" s="522"/>
      <c r="FU12" s="522"/>
      <c r="FV12" s="522"/>
      <c r="FW12" s="522"/>
      <c r="FX12" s="522"/>
      <c r="FY12" s="522"/>
      <c r="FZ12" s="522"/>
      <c r="GA12" s="522"/>
      <c r="GB12" s="522"/>
      <c r="GC12" s="522"/>
      <c r="GD12" s="522"/>
      <c r="GE12" s="522"/>
      <c r="GF12" s="522"/>
      <c r="GG12" s="522"/>
      <c r="GH12" s="522"/>
      <c r="GI12" s="522"/>
      <c r="GJ12" s="522"/>
      <c r="GK12" s="522"/>
      <c r="GL12" s="522"/>
      <c r="GM12" s="522"/>
      <c r="GN12" s="522"/>
      <c r="GO12" s="522"/>
      <c r="GP12" s="522"/>
      <c r="GQ12" s="522"/>
      <c r="GR12" s="522"/>
      <c r="GS12" s="522"/>
      <c r="GT12" s="522"/>
      <c r="GU12" s="541"/>
      <c r="GV12" s="541"/>
      <c r="GW12" s="541"/>
      <c r="GX12" s="541"/>
      <c r="GY12" s="541"/>
      <c r="GZ12" s="541"/>
      <c r="HA12" s="541"/>
      <c r="HB12" s="541"/>
      <c r="HC12" s="541"/>
      <c r="HD12" s="541"/>
      <c r="HE12" s="541"/>
      <c r="HF12" s="541"/>
      <c r="HG12" s="541"/>
      <c r="HH12" s="541"/>
      <c r="HI12" s="541"/>
      <c r="HJ12" s="541"/>
      <c r="HK12" s="541"/>
      <c r="HL12" s="541"/>
      <c r="HM12" s="541"/>
      <c r="HN12" s="541"/>
      <c r="HO12" s="541"/>
      <c r="HP12" s="541"/>
      <c r="HQ12" s="541"/>
      <c r="HR12" s="541"/>
      <c r="HS12" s="541"/>
      <c r="HT12" s="541"/>
      <c r="HU12" s="541"/>
      <c r="HV12" s="541"/>
      <c r="HW12" s="541"/>
      <c r="HX12" s="541"/>
      <c r="HY12" s="541"/>
      <c r="HZ12" s="541"/>
      <c r="IA12" s="541"/>
      <c r="IB12" s="541"/>
      <c r="IC12" s="541"/>
    </row>
    <row r="13" spans="1:237" s="518" customFormat="1" ht="27.75" customHeight="1">
      <c r="A13" s="535" t="s">
        <v>774</v>
      </c>
      <c r="B13" s="495">
        <v>176509.120548</v>
      </c>
      <c r="C13" s="495">
        <v>175713.120548</v>
      </c>
      <c r="D13" s="495">
        <v>0</v>
      </c>
      <c r="E13" s="495"/>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522"/>
      <c r="CD13" s="522"/>
      <c r="CE13" s="522"/>
      <c r="CF13" s="522"/>
      <c r="CG13" s="522"/>
      <c r="CH13" s="522"/>
      <c r="CI13" s="522"/>
      <c r="CJ13" s="522"/>
      <c r="CK13" s="522"/>
      <c r="CL13" s="522"/>
      <c r="CM13" s="522"/>
      <c r="CN13" s="522"/>
      <c r="CO13" s="522"/>
      <c r="CP13" s="522"/>
      <c r="CQ13" s="522"/>
      <c r="CR13" s="522"/>
      <c r="CS13" s="522"/>
      <c r="CT13" s="522"/>
      <c r="CU13" s="522"/>
      <c r="CV13" s="522"/>
      <c r="CW13" s="522"/>
      <c r="CX13" s="522"/>
      <c r="CY13" s="522"/>
      <c r="CZ13" s="522"/>
      <c r="DA13" s="522"/>
      <c r="DB13" s="522"/>
      <c r="DC13" s="522"/>
      <c r="DD13" s="522"/>
      <c r="DE13" s="522"/>
      <c r="DF13" s="522"/>
      <c r="DG13" s="522"/>
      <c r="DH13" s="522"/>
      <c r="DI13" s="522"/>
      <c r="DJ13" s="522"/>
      <c r="DK13" s="522"/>
      <c r="DL13" s="522"/>
      <c r="DM13" s="522"/>
      <c r="DN13" s="522"/>
      <c r="DO13" s="522"/>
      <c r="DP13" s="522"/>
      <c r="DQ13" s="522"/>
      <c r="DR13" s="522"/>
      <c r="DS13" s="522"/>
      <c r="DT13" s="522"/>
      <c r="DU13" s="522"/>
      <c r="DV13" s="522"/>
      <c r="DW13" s="522"/>
      <c r="DX13" s="522"/>
      <c r="DY13" s="522"/>
      <c r="DZ13" s="522"/>
      <c r="EA13" s="522"/>
      <c r="EB13" s="522"/>
      <c r="EC13" s="522"/>
      <c r="ED13" s="522"/>
      <c r="EE13" s="522"/>
      <c r="EF13" s="522"/>
      <c r="EG13" s="522"/>
      <c r="EH13" s="522"/>
      <c r="EI13" s="522"/>
      <c r="EJ13" s="522"/>
      <c r="EK13" s="522"/>
      <c r="EL13" s="522"/>
      <c r="EM13" s="522"/>
      <c r="EN13" s="522"/>
      <c r="EO13" s="522"/>
      <c r="EP13" s="522"/>
      <c r="EQ13" s="522"/>
      <c r="ER13" s="522"/>
      <c r="ES13" s="522"/>
      <c r="ET13" s="522"/>
      <c r="EU13" s="522"/>
      <c r="EV13" s="522"/>
      <c r="EW13" s="522"/>
      <c r="EX13" s="522"/>
      <c r="EY13" s="522"/>
      <c r="EZ13" s="522"/>
      <c r="FA13" s="522"/>
      <c r="FB13" s="522"/>
      <c r="FC13" s="522"/>
      <c r="FD13" s="522"/>
      <c r="FE13" s="522"/>
      <c r="FF13" s="522"/>
      <c r="FG13" s="522"/>
      <c r="FH13" s="522"/>
      <c r="FI13" s="522"/>
      <c r="FJ13" s="522"/>
      <c r="FK13" s="522"/>
      <c r="FL13" s="522"/>
      <c r="FM13" s="522"/>
      <c r="FN13" s="522"/>
      <c r="FO13" s="522"/>
      <c r="FP13" s="522"/>
      <c r="FQ13" s="522"/>
      <c r="FR13" s="522"/>
      <c r="FS13" s="522"/>
      <c r="FT13" s="522"/>
      <c r="FU13" s="522"/>
      <c r="FV13" s="522"/>
      <c r="FW13" s="522"/>
      <c r="FX13" s="522"/>
      <c r="FY13" s="522"/>
      <c r="FZ13" s="522"/>
      <c r="GA13" s="522"/>
      <c r="GB13" s="522"/>
      <c r="GC13" s="522"/>
      <c r="GD13" s="522"/>
      <c r="GE13" s="522"/>
      <c r="GF13" s="522"/>
      <c r="GG13" s="522"/>
      <c r="GH13" s="522"/>
      <c r="GI13" s="522"/>
      <c r="GJ13" s="522"/>
      <c r="GK13" s="522"/>
      <c r="GL13" s="522"/>
      <c r="GM13" s="522"/>
      <c r="GN13" s="522"/>
      <c r="GO13" s="522"/>
      <c r="GP13" s="522"/>
      <c r="GQ13" s="522"/>
      <c r="GR13" s="522"/>
      <c r="GS13" s="522"/>
      <c r="GT13" s="522"/>
      <c r="GU13" s="541"/>
      <c r="GV13" s="541"/>
      <c r="GW13" s="541"/>
      <c r="GX13" s="541"/>
      <c r="GY13" s="541"/>
      <c r="GZ13" s="541"/>
      <c r="HA13" s="541"/>
      <c r="HB13" s="541"/>
      <c r="HC13" s="541"/>
      <c r="HD13" s="541"/>
      <c r="HE13" s="541"/>
      <c r="HF13" s="541"/>
      <c r="HG13" s="541"/>
      <c r="HH13" s="541"/>
      <c r="HI13" s="541"/>
      <c r="HJ13" s="541"/>
      <c r="HK13" s="541"/>
      <c r="HL13" s="541"/>
      <c r="HM13" s="541"/>
      <c r="HN13" s="541"/>
      <c r="HO13" s="541"/>
      <c r="HP13" s="541"/>
      <c r="HQ13" s="541"/>
      <c r="HR13" s="541"/>
      <c r="HS13" s="541"/>
      <c r="HT13" s="541"/>
      <c r="HU13" s="541"/>
      <c r="HV13" s="541"/>
      <c r="HW13" s="541"/>
      <c r="HX13" s="541"/>
      <c r="HY13" s="541"/>
      <c r="HZ13" s="541"/>
      <c r="IA13" s="541"/>
      <c r="IB13" s="541"/>
      <c r="IC13" s="541"/>
    </row>
    <row r="14" spans="1:237" s="518" customFormat="1" ht="27.75" customHeight="1">
      <c r="A14" s="535" t="s">
        <v>775</v>
      </c>
      <c r="B14" s="495">
        <v>75853.992108</v>
      </c>
      <c r="C14" s="495">
        <v>55507.992108000006</v>
      </c>
      <c r="D14" s="495">
        <v>0</v>
      </c>
      <c r="E14" s="495"/>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2"/>
      <c r="BR14" s="522"/>
      <c r="BS14" s="522"/>
      <c r="BT14" s="522"/>
      <c r="BU14" s="522"/>
      <c r="BV14" s="522"/>
      <c r="BW14" s="522"/>
      <c r="BX14" s="522"/>
      <c r="BY14" s="522"/>
      <c r="BZ14" s="522"/>
      <c r="CA14" s="522"/>
      <c r="CB14" s="522"/>
      <c r="CC14" s="522"/>
      <c r="CD14" s="522"/>
      <c r="CE14" s="522"/>
      <c r="CF14" s="522"/>
      <c r="CG14" s="522"/>
      <c r="CH14" s="522"/>
      <c r="CI14" s="522"/>
      <c r="CJ14" s="522"/>
      <c r="CK14" s="522"/>
      <c r="CL14" s="522"/>
      <c r="CM14" s="522"/>
      <c r="CN14" s="522"/>
      <c r="CO14" s="522"/>
      <c r="CP14" s="522"/>
      <c r="CQ14" s="522"/>
      <c r="CR14" s="522"/>
      <c r="CS14" s="522"/>
      <c r="CT14" s="522"/>
      <c r="CU14" s="522"/>
      <c r="CV14" s="522"/>
      <c r="CW14" s="522"/>
      <c r="CX14" s="522"/>
      <c r="CY14" s="522"/>
      <c r="CZ14" s="522"/>
      <c r="DA14" s="522"/>
      <c r="DB14" s="522"/>
      <c r="DC14" s="522"/>
      <c r="DD14" s="522"/>
      <c r="DE14" s="522"/>
      <c r="DF14" s="522"/>
      <c r="DG14" s="522"/>
      <c r="DH14" s="522"/>
      <c r="DI14" s="522"/>
      <c r="DJ14" s="522"/>
      <c r="DK14" s="522"/>
      <c r="DL14" s="522"/>
      <c r="DM14" s="522"/>
      <c r="DN14" s="522"/>
      <c r="DO14" s="522"/>
      <c r="DP14" s="522"/>
      <c r="DQ14" s="522"/>
      <c r="DR14" s="522"/>
      <c r="DS14" s="522"/>
      <c r="DT14" s="522"/>
      <c r="DU14" s="522"/>
      <c r="DV14" s="522"/>
      <c r="DW14" s="522"/>
      <c r="DX14" s="522"/>
      <c r="DY14" s="522"/>
      <c r="DZ14" s="522"/>
      <c r="EA14" s="522"/>
      <c r="EB14" s="522"/>
      <c r="EC14" s="522"/>
      <c r="ED14" s="522"/>
      <c r="EE14" s="522"/>
      <c r="EF14" s="522"/>
      <c r="EG14" s="522"/>
      <c r="EH14" s="522"/>
      <c r="EI14" s="522"/>
      <c r="EJ14" s="522"/>
      <c r="EK14" s="522"/>
      <c r="EL14" s="522"/>
      <c r="EM14" s="522"/>
      <c r="EN14" s="522"/>
      <c r="EO14" s="522"/>
      <c r="EP14" s="522"/>
      <c r="EQ14" s="522"/>
      <c r="ER14" s="522"/>
      <c r="ES14" s="522"/>
      <c r="ET14" s="522"/>
      <c r="EU14" s="522"/>
      <c r="EV14" s="522"/>
      <c r="EW14" s="522"/>
      <c r="EX14" s="522"/>
      <c r="EY14" s="522"/>
      <c r="EZ14" s="522"/>
      <c r="FA14" s="522"/>
      <c r="FB14" s="522"/>
      <c r="FC14" s="522"/>
      <c r="FD14" s="522"/>
      <c r="FE14" s="522"/>
      <c r="FF14" s="522"/>
      <c r="FG14" s="522"/>
      <c r="FH14" s="522"/>
      <c r="FI14" s="522"/>
      <c r="FJ14" s="522"/>
      <c r="FK14" s="522"/>
      <c r="FL14" s="522"/>
      <c r="FM14" s="522"/>
      <c r="FN14" s="522"/>
      <c r="FO14" s="522"/>
      <c r="FP14" s="522"/>
      <c r="FQ14" s="522"/>
      <c r="FR14" s="522"/>
      <c r="FS14" s="522"/>
      <c r="FT14" s="522"/>
      <c r="FU14" s="522"/>
      <c r="FV14" s="522"/>
      <c r="FW14" s="522"/>
      <c r="FX14" s="522"/>
      <c r="FY14" s="522"/>
      <c r="FZ14" s="522"/>
      <c r="GA14" s="522"/>
      <c r="GB14" s="522"/>
      <c r="GC14" s="522"/>
      <c r="GD14" s="522"/>
      <c r="GE14" s="522"/>
      <c r="GF14" s="522"/>
      <c r="GG14" s="522"/>
      <c r="GH14" s="522"/>
      <c r="GI14" s="522"/>
      <c r="GJ14" s="522"/>
      <c r="GK14" s="522"/>
      <c r="GL14" s="522"/>
      <c r="GM14" s="522"/>
      <c r="GN14" s="522"/>
      <c r="GO14" s="522"/>
      <c r="GP14" s="522"/>
      <c r="GQ14" s="522"/>
      <c r="GR14" s="522"/>
      <c r="GS14" s="522"/>
      <c r="GT14" s="522"/>
      <c r="GU14" s="541"/>
      <c r="GV14" s="541"/>
      <c r="GW14" s="541"/>
      <c r="GX14" s="541"/>
      <c r="GY14" s="541"/>
      <c r="GZ14" s="541"/>
      <c r="HA14" s="541"/>
      <c r="HB14" s="541"/>
      <c r="HC14" s="541"/>
      <c r="HD14" s="541"/>
      <c r="HE14" s="541"/>
      <c r="HF14" s="541"/>
      <c r="HG14" s="541"/>
      <c r="HH14" s="541"/>
      <c r="HI14" s="541"/>
      <c r="HJ14" s="541"/>
      <c r="HK14" s="541"/>
      <c r="HL14" s="541"/>
      <c r="HM14" s="541"/>
      <c r="HN14" s="541"/>
      <c r="HO14" s="541"/>
      <c r="HP14" s="541"/>
      <c r="HQ14" s="541"/>
      <c r="HR14" s="541"/>
      <c r="HS14" s="541"/>
      <c r="HT14" s="541"/>
      <c r="HU14" s="541"/>
      <c r="HV14" s="541"/>
      <c r="HW14" s="541"/>
      <c r="HX14" s="541"/>
      <c r="HY14" s="541"/>
      <c r="HZ14" s="541"/>
      <c r="IA14" s="541"/>
      <c r="IB14" s="541"/>
      <c r="IC14" s="541"/>
    </row>
    <row r="15" spans="1:237" s="518" customFormat="1" ht="27.75" customHeight="1">
      <c r="A15" s="535" t="s">
        <v>776</v>
      </c>
      <c r="B15" s="495">
        <v>129105.020225</v>
      </c>
      <c r="C15" s="495">
        <v>128918.020225</v>
      </c>
      <c r="D15" s="495">
        <v>0</v>
      </c>
      <c r="E15" s="495"/>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c r="BW15" s="522"/>
      <c r="BX15" s="522"/>
      <c r="BY15" s="522"/>
      <c r="BZ15" s="522"/>
      <c r="CA15" s="522"/>
      <c r="CB15" s="522"/>
      <c r="CC15" s="522"/>
      <c r="CD15" s="522"/>
      <c r="CE15" s="522"/>
      <c r="CF15" s="522"/>
      <c r="CG15" s="522"/>
      <c r="CH15" s="522"/>
      <c r="CI15" s="522"/>
      <c r="CJ15" s="522"/>
      <c r="CK15" s="522"/>
      <c r="CL15" s="522"/>
      <c r="CM15" s="522"/>
      <c r="CN15" s="522"/>
      <c r="CO15" s="522"/>
      <c r="CP15" s="522"/>
      <c r="CQ15" s="522"/>
      <c r="CR15" s="522"/>
      <c r="CS15" s="522"/>
      <c r="CT15" s="522"/>
      <c r="CU15" s="522"/>
      <c r="CV15" s="522"/>
      <c r="CW15" s="522"/>
      <c r="CX15" s="522"/>
      <c r="CY15" s="522"/>
      <c r="CZ15" s="522"/>
      <c r="DA15" s="522"/>
      <c r="DB15" s="522"/>
      <c r="DC15" s="522"/>
      <c r="DD15" s="522"/>
      <c r="DE15" s="522"/>
      <c r="DF15" s="522"/>
      <c r="DG15" s="522"/>
      <c r="DH15" s="522"/>
      <c r="DI15" s="522"/>
      <c r="DJ15" s="522"/>
      <c r="DK15" s="522"/>
      <c r="DL15" s="522"/>
      <c r="DM15" s="522"/>
      <c r="DN15" s="522"/>
      <c r="DO15" s="522"/>
      <c r="DP15" s="522"/>
      <c r="DQ15" s="522"/>
      <c r="DR15" s="522"/>
      <c r="DS15" s="522"/>
      <c r="DT15" s="522"/>
      <c r="DU15" s="522"/>
      <c r="DV15" s="522"/>
      <c r="DW15" s="522"/>
      <c r="DX15" s="522"/>
      <c r="DY15" s="522"/>
      <c r="DZ15" s="522"/>
      <c r="EA15" s="522"/>
      <c r="EB15" s="522"/>
      <c r="EC15" s="522"/>
      <c r="ED15" s="522"/>
      <c r="EE15" s="522"/>
      <c r="EF15" s="522"/>
      <c r="EG15" s="522"/>
      <c r="EH15" s="522"/>
      <c r="EI15" s="522"/>
      <c r="EJ15" s="522"/>
      <c r="EK15" s="522"/>
      <c r="EL15" s="522"/>
      <c r="EM15" s="522"/>
      <c r="EN15" s="522"/>
      <c r="EO15" s="522"/>
      <c r="EP15" s="522"/>
      <c r="EQ15" s="522"/>
      <c r="ER15" s="522"/>
      <c r="ES15" s="522"/>
      <c r="ET15" s="522"/>
      <c r="EU15" s="522"/>
      <c r="EV15" s="522"/>
      <c r="EW15" s="522"/>
      <c r="EX15" s="522"/>
      <c r="EY15" s="522"/>
      <c r="EZ15" s="522"/>
      <c r="FA15" s="522"/>
      <c r="FB15" s="522"/>
      <c r="FC15" s="522"/>
      <c r="FD15" s="522"/>
      <c r="FE15" s="522"/>
      <c r="FF15" s="522"/>
      <c r="FG15" s="522"/>
      <c r="FH15" s="522"/>
      <c r="FI15" s="522"/>
      <c r="FJ15" s="522"/>
      <c r="FK15" s="522"/>
      <c r="FL15" s="522"/>
      <c r="FM15" s="522"/>
      <c r="FN15" s="522"/>
      <c r="FO15" s="522"/>
      <c r="FP15" s="522"/>
      <c r="FQ15" s="522"/>
      <c r="FR15" s="522"/>
      <c r="FS15" s="522"/>
      <c r="FT15" s="522"/>
      <c r="FU15" s="522"/>
      <c r="FV15" s="522"/>
      <c r="FW15" s="522"/>
      <c r="FX15" s="522"/>
      <c r="FY15" s="522"/>
      <c r="FZ15" s="522"/>
      <c r="GA15" s="522"/>
      <c r="GB15" s="522"/>
      <c r="GC15" s="522"/>
      <c r="GD15" s="522"/>
      <c r="GE15" s="522"/>
      <c r="GF15" s="522"/>
      <c r="GG15" s="522"/>
      <c r="GH15" s="522"/>
      <c r="GI15" s="522"/>
      <c r="GJ15" s="522"/>
      <c r="GK15" s="522"/>
      <c r="GL15" s="522"/>
      <c r="GM15" s="522"/>
      <c r="GN15" s="522"/>
      <c r="GO15" s="522"/>
      <c r="GP15" s="522"/>
      <c r="GQ15" s="522"/>
      <c r="GR15" s="522"/>
      <c r="GS15" s="522"/>
      <c r="GT15" s="522"/>
      <c r="GU15" s="541"/>
      <c r="GV15" s="541"/>
      <c r="GW15" s="541"/>
      <c r="GX15" s="541"/>
      <c r="GY15" s="541"/>
      <c r="GZ15" s="541"/>
      <c r="HA15" s="541"/>
      <c r="HB15" s="541"/>
      <c r="HC15" s="541"/>
      <c r="HD15" s="541"/>
      <c r="HE15" s="541"/>
      <c r="HF15" s="541"/>
      <c r="HG15" s="541"/>
      <c r="HH15" s="541"/>
      <c r="HI15" s="541"/>
      <c r="HJ15" s="541"/>
      <c r="HK15" s="541"/>
      <c r="HL15" s="541"/>
      <c r="HM15" s="541"/>
      <c r="HN15" s="541"/>
      <c r="HO15" s="541"/>
      <c r="HP15" s="541"/>
      <c r="HQ15" s="541"/>
      <c r="HR15" s="541"/>
      <c r="HS15" s="541"/>
      <c r="HT15" s="541"/>
      <c r="HU15" s="541"/>
      <c r="HV15" s="541"/>
      <c r="HW15" s="541"/>
      <c r="HX15" s="541"/>
      <c r="HY15" s="541"/>
      <c r="HZ15" s="541"/>
      <c r="IA15" s="541"/>
      <c r="IB15" s="541"/>
      <c r="IC15" s="541"/>
    </row>
    <row r="16" spans="1:237" s="518" customFormat="1" ht="27.75" customHeight="1">
      <c r="A16" s="535" t="s">
        <v>777</v>
      </c>
      <c r="B16" s="495">
        <v>35619.561345</v>
      </c>
      <c r="C16" s="495">
        <v>35619.561345</v>
      </c>
      <c r="D16" s="495">
        <v>500</v>
      </c>
      <c r="E16" s="495"/>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522"/>
      <c r="CO16" s="522"/>
      <c r="CP16" s="522"/>
      <c r="CQ16" s="522"/>
      <c r="CR16" s="522"/>
      <c r="CS16" s="522"/>
      <c r="CT16" s="522"/>
      <c r="CU16" s="522"/>
      <c r="CV16" s="522"/>
      <c r="CW16" s="522"/>
      <c r="CX16" s="522"/>
      <c r="CY16" s="522"/>
      <c r="CZ16" s="522"/>
      <c r="DA16" s="522"/>
      <c r="DB16" s="522"/>
      <c r="DC16" s="522"/>
      <c r="DD16" s="522"/>
      <c r="DE16" s="522"/>
      <c r="DF16" s="522"/>
      <c r="DG16" s="522"/>
      <c r="DH16" s="522"/>
      <c r="DI16" s="522"/>
      <c r="DJ16" s="522"/>
      <c r="DK16" s="522"/>
      <c r="DL16" s="522"/>
      <c r="DM16" s="522"/>
      <c r="DN16" s="522"/>
      <c r="DO16" s="522"/>
      <c r="DP16" s="522"/>
      <c r="DQ16" s="522"/>
      <c r="DR16" s="522"/>
      <c r="DS16" s="522"/>
      <c r="DT16" s="522"/>
      <c r="DU16" s="522"/>
      <c r="DV16" s="522"/>
      <c r="DW16" s="522"/>
      <c r="DX16" s="522"/>
      <c r="DY16" s="522"/>
      <c r="DZ16" s="522"/>
      <c r="EA16" s="522"/>
      <c r="EB16" s="522"/>
      <c r="EC16" s="522"/>
      <c r="ED16" s="522"/>
      <c r="EE16" s="522"/>
      <c r="EF16" s="522"/>
      <c r="EG16" s="522"/>
      <c r="EH16" s="522"/>
      <c r="EI16" s="522"/>
      <c r="EJ16" s="522"/>
      <c r="EK16" s="522"/>
      <c r="EL16" s="522"/>
      <c r="EM16" s="522"/>
      <c r="EN16" s="522"/>
      <c r="EO16" s="522"/>
      <c r="EP16" s="522"/>
      <c r="EQ16" s="522"/>
      <c r="ER16" s="522"/>
      <c r="ES16" s="522"/>
      <c r="ET16" s="522"/>
      <c r="EU16" s="522"/>
      <c r="EV16" s="522"/>
      <c r="EW16" s="522"/>
      <c r="EX16" s="522"/>
      <c r="EY16" s="522"/>
      <c r="EZ16" s="522"/>
      <c r="FA16" s="522"/>
      <c r="FB16" s="522"/>
      <c r="FC16" s="522"/>
      <c r="FD16" s="522"/>
      <c r="FE16" s="522"/>
      <c r="FF16" s="522"/>
      <c r="FG16" s="522"/>
      <c r="FH16" s="522"/>
      <c r="FI16" s="522"/>
      <c r="FJ16" s="522"/>
      <c r="FK16" s="522"/>
      <c r="FL16" s="522"/>
      <c r="FM16" s="522"/>
      <c r="FN16" s="522"/>
      <c r="FO16" s="522"/>
      <c r="FP16" s="522"/>
      <c r="FQ16" s="522"/>
      <c r="FR16" s="522"/>
      <c r="FS16" s="522"/>
      <c r="FT16" s="522"/>
      <c r="FU16" s="522"/>
      <c r="FV16" s="522"/>
      <c r="FW16" s="522"/>
      <c r="FX16" s="522"/>
      <c r="FY16" s="522"/>
      <c r="FZ16" s="522"/>
      <c r="GA16" s="522"/>
      <c r="GB16" s="522"/>
      <c r="GC16" s="522"/>
      <c r="GD16" s="522"/>
      <c r="GE16" s="522"/>
      <c r="GF16" s="522"/>
      <c r="GG16" s="522"/>
      <c r="GH16" s="522"/>
      <c r="GI16" s="522"/>
      <c r="GJ16" s="522"/>
      <c r="GK16" s="522"/>
      <c r="GL16" s="522"/>
      <c r="GM16" s="522"/>
      <c r="GN16" s="522"/>
      <c r="GO16" s="522"/>
      <c r="GP16" s="522"/>
      <c r="GQ16" s="522"/>
      <c r="GR16" s="522"/>
      <c r="GS16" s="522"/>
      <c r="GT16" s="522"/>
      <c r="GU16" s="541"/>
      <c r="GV16" s="541"/>
      <c r="GW16" s="541"/>
      <c r="GX16" s="541"/>
      <c r="GY16" s="541"/>
      <c r="GZ16" s="541"/>
      <c r="HA16" s="541"/>
      <c r="HB16" s="541"/>
      <c r="HC16" s="541"/>
      <c r="HD16" s="541"/>
      <c r="HE16" s="541"/>
      <c r="HF16" s="541"/>
      <c r="HG16" s="541"/>
      <c r="HH16" s="541"/>
      <c r="HI16" s="541"/>
      <c r="HJ16" s="541"/>
      <c r="HK16" s="541"/>
      <c r="HL16" s="541"/>
      <c r="HM16" s="541"/>
      <c r="HN16" s="541"/>
      <c r="HO16" s="541"/>
      <c r="HP16" s="541"/>
      <c r="HQ16" s="541"/>
      <c r="HR16" s="541"/>
      <c r="HS16" s="541"/>
      <c r="HT16" s="541"/>
      <c r="HU16" s="541"/>
      <c r="HV16" s="541"/>
      <c r="HW16" s="541"/>
      <c r="HX16" s="541"/>
      <c r="HY16" s="541"/>
      <c r="HZ16" s="541"/>
      <c r="IA16" s="541"/>
      <c r="IB16" s="541"/>
      <c r="IC16" s="541"/>
    </row>
    <row r="17" spans="1:237" s="518" customFormat="1" ht="27.75" customHeight="1">
      <c r="A17" s="535" t="s">
        <v>778</v>
      </c>
      <c r="B17" s="495">
        <v>24672.634593</v>
      </c>
      <c r="C17" s="495">
        <v>24663.634593</v>
      </c>
      <c r="D17" s="495">
        <v>0</v>
      </c>
      <c r="E17" s="495"/>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522"/>
      <c r="CO17" s="522"/>
      <c r="CP17" s="522"/>
      <c r="CQ17" s="522"/>
      <c r="CR17" s="522"/>
      <c r="CS17" s="522"/>
      <c r="CT17" s="522"/>
      <c r="CU17" s="522"/>
      <c r="CV17" s="522"/>
      <c r="CW17" s="522"/>
      <c r="CX17" s="522"/>
      <c r="CY17" s="522"/>
      <c r="CZ17" s="522"/>
      <c r="DA17" s="522"/>
      <c r="DB17" s="522"/>
      <c r="DC17" s="522"/>
      <c r="DD17" s="522"/>
      <c r="DE17" s="522"/>
      <c r="DF17" s="522"/>
      <c r="DG17" s="522"/>
      <c r="DH17" s="522"/>
      <c r="DI17" s="522"/>
      <c r="DJ17" s="522"/>
      <c r="DK17" s="522"/>
      <c r="DL17" s="522"/>
      <c r="DM17" s="522"/>
      <c r="DN17" s="522"/>
      <c r="DO17" s="522"/>
      <c r="DP17" s="522"/>
      <c r="DQ17" s="522"/>
      <c r="DR17" s="522"/>
      <c r="DS17" s="522"/>
      <c r="DT17" s="522"/>
      <c r="DU17" s="522"/>
      <c r="DV17" s="522"/>
      <c r="DW17" s="522"/>
      <c r="DX17" s="522"/>
      <c r="DY17" s="522"/>
      <c r="DZ17" s="522"/>
      <c r="EA17" s="522"/>
      <c r="EB17" s="522"/>
      <c r="EC17" s="522"/>
      <c r="ED17" s="522"/>
      <c r="EE17" s="522"/>
      <c r="EF17" s="522"/>
      <c r="EG17" s="522"/>
      <c r="EH17" s="522"/>
      <c r="EI17" s="522"/>
      <c r="EJ17" s="522"/>
      <c r="EK17" s="522"/>
      <c r="EL17" s="522"/>
      <c r="EM17" s="522"/>
      <c r="EN17" s="522"/>
      <c r="EO17" s="522"/>
      <c r="EP17" s="522"/>
      <c r="EQ17" s="522"/>
      <c r="ER17" s="522"/>
      <c r="ES17" s="522"/>
      <c r="ET17" s="522"/>
      <c r="EU17" s="522"/>
      <c r="EV17" s="522"/>
      <c r="EW17" s="522"/>
      <c r="EX17" s="522"/>
      <c r="EY17" s="522"/>
      <c r="EZ17" s="522"/>
      <c r="FA17" s="522"/>
      <c r="FB17" s="522"/>
      <c r="FC17" s="522"/>
      <c r="FD17" s="522"/>
      <c r="FE17" s="522"/>
      <c r="FF17" s="522"/>
      <c r="FG17" s="522"/>
      <c r="FH17" s="522"/>
      <c r="FI17" s="522"/>
      <c r="FJ17" s="522"/>
      <c r="FK17" s="522"/>
      <c r="FL17" s="522"/>
      <c r="FM17" s="522"/>
      <c r="FN17" s="522"/>
      <c r="FO17" s="522"/>
      <c r="FP17" s="522"/>
      <c r="FQ17" s="522"/>
      <c r="FR17" s="522"/>
      <c r="FS17" s="522"/>
      <c r="FT17" s="522"/>
      <c r="FU17" s="522"/>
      <c r="FV17" s="522"/>
      <c r="FW17" s="522"/>
      <c r="FX17" s="522"/>
      <c r="FY17" s="522"/>
      <c r="FZ17" s="522"/>
      <c r="GA17" s="522"/>
      <c r="GB17" s="522"/>
      <c r="GC17" s="522"/>
      <c r="GD17" s="522"/>
      <c r="GE17" s="522"/>
      <c r="GF17" s="522"/>
      <c r="GG17" s="522"/>
      <c r="GH17" s="522"/>
      <c r="GI17" s="522"/>
      <c r="GJ17" s="522"/>
      <c r="GK17" s="522"/>
      <c r="GL17" s="522"/>
      <c r="GM17" s="522"/>
      <c r="GN17" s="522"/>
      <c r="GO17" s="522"/>
      <c r="GP17" s="522"/>
      <c r="GQ17" s="522"/>
      <c r="GR17" s="522"/>
      <c r="GS17" s="522"/>
      <c r="GT17" s="522"/>
      <c r="GU17" s="541"/>
      <c r="GV17" s="541"/>
      <c r="GW17" s="541"/>
      <c r="GX17" s="541"/>
      <c r="GY17" s="541"/>
      <c r="GZ17" s="541"/>
      <c r="HA17" s="541"/>
      <c r="HB17" s="541"/>
      <c r="HC17" s="541"/>
      <c r="HD17" s="541"/>
      <c r="HE17" s="541"/>
      <c r="HF17" s="541"/>
      <c r="HG17" s="541"/>
      <c r="HH17" s="541"/>
      <c r="HI17" s="541"/>
      <c r="HJ17" s="541"/>
      <c r="HK17" s="541"/>
      <c r="HL17" s="541"/>
      <c r="HM17" s="541"/>
      <c r="HN17" s="541"/>
      <c r="HO17" s="541"/>
      <c r="HP17" s="541"/>
      <c r="HQ17" s="541"/>
      <c r="HR17" s="541"/>
      <c r="HS17" s="541"/>
      <c r="HT17" s="541"/>
      <c r="HU17" s="541"/>
      <c r="HV17" s="541"/>
      <c r="HW17" s="541"/>
      <c r="HX17" s="541"/>
      <c r="HY17" s="541"/>
      <c r="HZ17" s="541"/>
      <c r="IA17" s="541"/>
      <c r="IB17" s="541"/>
      <c r="IC17" s="541"/>
    </row>
    <row r="18" spans="1:237" s="518" customFormat="1" ht="27.75" customHeight="1">
      <c r="A18" s="535" t="s">
        <v>779</v>
      </c>
      <c r="B18" s="495">
        <v>21100.200118</v>
      </c>
      <c r="C18" s="495">
        <v>21100.200118</v>
      </c>
      <c r="D18" s="495">
        <v>24</v>
      </c>
      <c r="E18" s="495"/>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22"/>
      <c r="BE18" s="522"/>
      <c r="BF18" s="522"/>
      <c r="BG18" s="522"/>
      <c r="BH18" s="522"/>
      <c r="BI18" s="522"/>
      <c r="BJ18" s="522"/>
      <c r="BK18" s="522"/>
      <c r="BL18" s="522"/>
      <c r="BM18" s="522"/>
      <c r="BN18" s="522"/>
      <c r="BO18" s="522"/>
      <c r="BP18" s="522"/>
      <c r="BQ18" s="522"/>
      <c r="BR18" s="522"/>
      <c r="BS18" s="522"/>
      <c r="BT18" s="522"/>
      <c r="BU18" s="522"/>
      <c r="BV18" s="522"/>
      <c r="BW18" s="522"/>
      <c r="BX18" s="522"/>
      <c r="BY18" s="522"/>
      <c r="BZ18" s="522"/>
      <c r="CA18" s="522"/>
      <c r="CB18" s="522"/>
      <c r="CC18" s="522"/>
      <c r="CD18" s="522"/>
      <c r="CE18" s="522"/>
      <c r="CF18" s="522"/>
      <c r="CG18" s="522"/>
      <c r="CH18" s="522"/>
      <c r="CI18" s="522"/>
      <c r="CJ18" s="522"/>
      <c r="CK18" s="522"/>
      <c r="CL18" s="522"/>
      <c r="CM18" s="522"/>
      <c r="CN18" s="522"/>
      <c r="CO18" s="522"/>
      <c r="CP18" s="522"/>
      <c r="CQ18" s="522"/>
      <c r="CR18" s="522"/>
      <c r="CS18" s="522"/>
      <c r="CT18" s="522"/>
      <c r="CU18" s="522"/>
      <c r="CV18" s="522"/>
      <c r="CW18" s="522"/>
      <c r="CX18" s="522"/>
      <c r="CY18" s="522"/>
      <c r="CZ18" s="522"/>
      <c r="DA18" s="522"/>
      <c r="DB18" s="522"/>
      <c r="DC18" s="522"/>
      <c r="DD18" s="522"/>
      <c r="DE18" s="522"/>
      <c r="DF18" s="522"/>
      <c r="DG18" s="522"/>
      <c r="DH18" s="522"/>
      <c r="DI18" s="522"/>
      <c r="DJ18" s="522"/>
      <c r="DK18" s="522"/>
      <c r="DL18" s="522"/>
      <c r="DM18" s="522"/>
      <c r="DN18" s="522"/>
      <c r="DO18" s="522"/>
      <c r="DP18" s="522"/>
      <c r="DQ18" s="522"/>
      <c r="DR18" s="522"/>
      <c r="DS18" s="522"/>
      <c r="DT18" s="522"/>
      <c r="DU18" s="522"/>
      <c r="DV18" s="522"/>
      <c r="DW18" s="522"/>
      <c r="DX18" s="522"/>
      <c r="DY18" s="522"/>
      <c r="DZ18" s="522"/>
      <c r="EA18" s="522"/>
      <c r="EB18" s="522"/>
      <c r="EC18" s="522"/>
      <c r="ED18" s="522"/>
      <c r="EE18" s="522"/>
      <c r="EF18" s="522"/>
      <c r="EG18" s="522"/>
      <c r="EH18" s="522"/>
      <c r="EI18" s="522"/>
      <c r="EJ18" s="522"/>
      <c r="EK18" s="522"/>
      <c r="EL18" s="522"/>
      <c r="EM18" s="522"/>
      <c r="EN18" s="522"/>
      <c r="EO18" s="522"/>
      <c r="EP18" s="522"/>
      <c r="EQ18" s="522"/>
      <c r="ER18" s="522"/>
      <c r="ES18" s="522"/>
      <c r="ET18" s="522"/>
      <c r="EU18" s="522"/>
      <c r="EV18" s="522"/>
      <c r="EW18" s="522"/>
      <c r="EX18" s="522"/>
      <c r="EY18" s="522"/>
      <c r="EZ18" s="522"/>
      <c r="FA18" s="522"/>
      <c r="FB18" s="522"/>
      <c r="FC18" s="522"/>
      <c r="FD18" s="522"/>
      <c r="FE18" s="522"/>
      <c r="FF18" s="522"/>
      <c r="FG18" s="522"/>
      <c r="FH18" s="522"/>
      <c r="FI18" s="522"/>
      <c r="FJ18" s="522"/>
      <c r="FK18" s="522"/>
      <c r="FL18" s="522"/>
      <c r="FM18" s="522"/>
      <c r="FN18" s="522"/>
      <c r="FO18" s="522"/>
      <c r="FP18" s="522"/>
      <c r="FQ18" s="522"/>
      <c r="FR18" s="522"/>
      <c r="FS18" s="522"/>
      <c r="FT18" s="522"/>
      <c r="FU18" s="522"/>
      <c r="FV18" s="522"/>
      <c r="FW18" s="522"/>
      <c r="FX18" s="522"/>
      <c r="FY18" s="522"/>
      <c r="FZ18" s="522"/>
      <c r="GA18" s="522"/>
      <c r="GB18" s="522"/>
      <c r="GC18" s="522"/>
      <c r="GD18" s="522"/>
      <c r="GE18" s="522"/>
      <c r="GF18" s="522"/>
      <c r="GG18" s="522"/>
      <c r="GH18" s="522"/>
      <c r="GI18" s="522"/>
      <c r="GJ18" s="522"/>
      <c r="GK18" s="522"/>
      <c r="GL18" s="522"/>
      <c r="GM18" s="522"/>
      <c r="GN18" s="522"/>
      <c r="GO18" s="522"/>
      <c r="GP18" s="522"/>
      <c r="GQ18" s="522"/>
      <c r="GR18" s="522"/>
      <c r="GS18" s="522"/>
      <c r="GT18" s="522"/>
      <c r="GU18" s="541"/>
      <c r="GV18" s="541"/>
      <c r="GW18" s="541"/>
      <c r="GX18" s="541"/>
      <c r="GY18" s="541"/>
      <c r="GZ18" s="541"/>
      <c r="HA18" s="541"/>
      <c r="HB18" s="541"/>
      <c r="HC18" s="541"/>
      <c r="HD18" s="541"/>
      <c r="HE18" s="541"/>
      <c r="HF18" s="541"/>
      <c r="HG18" s="541"/>
      <c r="HH18" s="541"/>
      <c r="HI18" s="541"/>
      <c r="HJ18" s="541"/>
      <c r="HK18" s="541"/>
      <c r="HL18" s="541"/>
      <c r="HM18" s="541"/>
      <c r="HN18" s="541"/>
      <c r="HO18" s="541"/>
      <c r="HP18" s="541"/>
      <c r="HQ18" s="541"/>
      <c r="HR18" s="541"/>
      <c r="HS18" s="541"/>
      <c r="HT18" s="541"/>
      <c r="HU18" s="541"/>
      <c r="HV18" s="541"/>
      <c r="HW18" s="541"/>
      <c r="HX18" s="541"/>
      <c r="HY18" s="541"/>
      <c r="HZ18" s="541"/>
      <c r="IA18" s="541"/>
      <c r="IB18" s="541"/>
      <c r="IC18" s="541"/>
    </row>
    <row r="19" spans="1:237" s="518" customFormat="1" ht="27.75" customHeight="1">
      <c r="A19" s="535" t="s">
        <v>780</v>
      </c>
      <c r="B19" s="495">
        <v>512.120348</v>
      </c>
      <c r="C19" s="495">
        <v>338.12034800000004</v>
      </c>
      <c r="D19" s="495">
        <v>0</v>
      </c>
      <c r="E19" s="495"/>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522"/>
      <c r="CF19" s="522"/>
      <c r="CG19" s="522"/>
      <c r="CH19" s="522"/>
      <c r="CI19" s="522"/>
      <c r="CJ19" s="522"/>
      <c r="CK19" s="522"/>
      <c r="CL19" s="522"/>
      <c r="CM19" s="522"/>
      <c r="CN19" s="522"/>
      <c r="CO19" s="522"/>
      <c r="CP19" s="522"/>
      <c r="CQ19" s="522"/>
      <c r="CR19" s="522"/>
      <c r="CS19" s="522"/>
      <c r="CT19" s="522"/>
      <c r="CU19" s="522"/>
      <c r="CV19" s="522"/>
      <c r="CW19" s="522"/>
      <c r="CX19" s="522"/>
      <c r="CY19" s="522"/>
      <c r="CZ19" s="522"/>
      <c r="DA19" s="522"/>
      <c r="DB19" s="522"/>
      <c r="DC19" s="522"/>
      <c r="DD19" s="522"/>
      <c r="DE19" s="522"/>
      <c r="DF19" s="522"/>
      <c r="DG19" s="522"/>
      <c r="DH19" s="522"/>
      <c r="DI19" s="522"/>
      <c r="DJ19" s="522"/>
      <c r="DK19" s="522"/>
      <c r="DL19" s="522"/>
      <c r="DM19" s="522"/>
      <c r="DN19" s="522"/>
      <c r="DO19" s="522"/>
      <c r="DP19" s="522"/>
      <c r="DQ19" s="522"/>
      <c r="DR19" s="522"/>
      <c r="DS19" s="522"/>
      <c r="DT19" s="522"/>
      <c r="DU19" s="522"/>
      <c r="DV19" s="522"/>
      <c r="DW19" s="522"/>
      <c r="DX19" s="522"/>
      <c r="DY19" s="522"/>
      <c r="DZ19" s="522"/>
      <c r="EA19" s="522"/>
      <c r="EB19" s="522"/>
      <c r="EC19" s="522"/>
      <c r="ED19" s="522"/>
      <c r="EE19" s="522"/>
      <c r="EF19" s="522"/>
      <c r="EG19" s="522"/>
      <c r="EH19" s="522"/>
      <c r="EI19" s="522"/>
      <c r="EJ19" s="522"/>
      <c r="EK19" s="522"/>
      <c r="EL19" s="522"/>
      <c r="EM19" s="522"/>
      <c r="EN19" s="522"/>
      <c r="EO19" s="522"/>
      <c r="EP19" s="522"/>
      <c r="EQ19" s="522"/>
      <c r="ER19" s="522"/>
      <c r="ES19" s="522"/>
      <c r="ET19" s="522"/>
      <c r="EU19" s="522"/>
      <c r="EV19" s="522"/>
      <c r="EW19" s="522"/>
      <c r="EX19" s="522"/>
      <c r="EY19" s="522"/>
      <c r="EZ19" s="522"/>
      <c r="FA19" s="522"/>
      <c r="FB19" s="522"/>
      <c r="FC19" s="522"/>
      <c r="FD19" s="522"/>
      <c r="FE19" s="522"/>
      <c r="FF19" s="522"/>
      <c r="FG19" s="522"/>
      <c r="FH19" s="522"/>
      <c r="FI19" s="522"/>
      <c r="FJ19" s="522"/>
      <c r="FK19" s="522"/>
      <c r="FL19" s="522"/>
      <c r="FM19" s="522"/>
      <c r="FN19" s="522"/>
      <c r="FO19" s="522"/>
      <c r="FP19" s="522"/>
      <c r="FQ19" s="522"/>
      <c r="FR19" s="522"/>
      <c r="FS19" s="522"/>
      <c r="FT19" s="522"/>
      <c r="FU19" s="522"/>
      <c r="FV19" s="522"/>
      <c r="FW19" s="522"/>
      <c r="FX19" s="522"/>
      <c r="FY19" s="522"/>
      <c r="FZ19" s="522"/>
      <c r="GA19" s="522"/>
      <c r="GB19" s="522"/>
      <c r="GC19" s="522"/>
      <c r="GD19" s="522"/>
      <c r="GE19" s="522"/>
      <c r="GF19" s="522"/>
      <c r="GG19" s="522"/>
      <c r="GH19" s="522"/>
      <c r="GI19" s="522"/>
      <c r="GJ19" s="522"/>
      <c r="GK19" s="522"/>
      <c r="GL19" s="522"/>
      <c r="GM19" s="522"/>
      <c r="GN19" s="522"/>
      <c r="GO19" s="522"/>
      <c r="GP19" s="522"/>
      <c r="GQ19" s="522"/>
      <c r="GR19" s="522"/>
      <c r="GS19" s="522"/>
      <c r="GT19" s="522"/>
      <c r="GU19" s="541"/>
      <c r="GV19" s="541"/>
      <c r="GW19" s="541"/>
      <c r="GX19" s="541"/>
      <c r="GY19" s="541"/>
      <c r="GZ19" s="541"/>
      <c r="HA19" s="541"/>
      <c r="HB19" s="541"/>
      <c r="HC19" s="541"/>
      <c r="HD19" s="541"/>
      <c r="HE19" s="541"/>
      <c r="HF19" s="541"/>
      <c r="HG19" s="541"/>
      <c r="HH19" s="541"/>
      <c r="HI19" s="541"/>
      <c r="HJ19" s="541"/>
      <c r="HK19" s="541"/>
      <c r="HL19" s="541"/>
      <c r="HM19" s="541"/>
      <c r="HN19" s="541"/>
      <c r="HO19" s="541"/>
      <c r="HP19" s="541"/>
      <c r="HQ19" s="541"/>
      <c r="HR19" s="541"/>
      <c r="HS19" s="541"/>
      <c r="HT19" s="541"/>
      <c r="HU19" s="541"/>
      <c r="HV19" s="541"/>
      <c r="HW19" s="541"/>
      <c r="HX19" s="541"/>
      <c r="HY19" s="541"/>
      <c r="HZ19" s="541"/>
      <c r="IA19" s="541"/>
      <c r="IB19" s="541"/>
      <c r="IC19" s="541"/>
    </row>
    <row r="20" spans="1:237" s="518" customFormat="1" ht="27.75" customHeight="1">
      <c r="A20" s="535" t="s">
        <v>781</v>
      </c>
      <c r="B20" s="495">
        <v>1296.714414</v>
      </c>
      <c r="C20" s="495">
        <v>1296.714414</v>
      </c>
      <c r="D20" s="495">
        <v>0</v>
      </c>
      <c r="E20" s="495"/>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522"/>
      <c r="CF20" s="522"/>
      <c r="CG20" s="522"/>
      <c r="CH20" s="522"/>
      <c r="CI20" s="522"/>
      <c r="CJ20" s="522"/>
      <c r="CK20" s="522"/>
      <c r="CL20" s="522"/>
      <c r="CM20" s="522"/>
      <c r="CN20" s="522"/>
      <c r="CO20" s="522"/>
      <c r="CP20" s="522"/>
      <c r="CQ20" s="522"/>
      <c r="CR20" s="522"/>
      <c r="CS20" s="522"/>
      <c r="CT20" s="522"/>
      <c r="CU20" s="522"/>
      <c r="CV20" s="522"/>
      <c r="CW20" s="522"/>
      <c r="CX20" s="522"/>
      <c r="CY20" s="522"/>
      <c r="CZ20" s="522"/>
      <c r="DA20" s="522"/>
      <c r="DB20" s="522"/>
      <c r="DC20" s="522"/>
      <c r="DD20" s="522"/>
      <c r="DE20" s="522"/>
      <c r="DF20" s="522"/>
      <c r="DG20" s="522"/>
      <c r="DH20" s="522"/>
      <c r="DI20" s="522"/>
      <c r="DJ20" s="522"/>
      <c r="DK20" s="522"/>
      <c r="DL20" s="522"/>
      <c r="DM20" s="522"/>
      <c r="DN20" s="522"/>
      <c r="DO20" s="522"/>
      <c r="DP20" s="522"/>
      <c r="DQ20" s="522"/>
      <c r="DR20" s="522"/>
      <c r="DS20" s="522"/>
      <c r="DT20" s="522"/>
      <c r="DU20" s="522"/>
      <c r="DV20" s="522"/>
      <c r="DW20" s="522"/>
      <c r="DX20" s="522"/>
      <c r="DY20" s="522"/>
      <c r="DZ20" s="522"/>
      <c r="EA20" s="522"/>
      <c r="EB20" s="522"/>
      <c r="EC20" s="522"/>
      <c r="ED20" s="522"/>
      <c r="EE20" s="522"/>
      <c r="EF20" s="522"/>
      <c r="EG20" s="522"/>
      <c r="EH20" s="522"/>
      <c r="EI20" s="522"/>
      <c r="EJ20" s="522"/>
      <c r="EK20" s="522"/>
      <c r="EL20" s="522"/>
      <c r="EM20" s="522"/>
      <c r="EN20" s="522"/>
      <c r="EO20" s="522"/>
      <c r="EP20" s="522"/>
      <c r="EQ20" s="522"/>
      <c r="ER20" s="522"/>
      <c r="ES20" s="522"/>
      <c r="ET20" s="522"/>
      <c r="EU20" s="522"/>
      <c r="EV20" s="522"/>
      <c r="EW20" s="522"/>
      <c r="EX20" s="522"/>
      <c r="EY20" s="522"/>
      <c r="EZ20" s="522"/>
      <c r="FA20" s="522"/>
      <c r="FB20" s="522"/>
      <c r="FC20" s="522"/>
      <c r="FD20" s="522"/>
      <c r="FE20" s="522"/>
      <c r="FF20" s="522"/>
      <c r="FG20" s="522"/>
      <c r="FH20" s="522"/>
      <c r="FI20" s="522"/>
      <c r="FJ20" s="522"/>
      <c r="FK20" s="522"/>
      <c r="FL20" s="522"/>
      <c r="FM20" s="522"/>
      <c r="FN20" s="522"/>
      <c r="FO20" s="522"/>
      <c r="FP20" s="522"/>
      <c r="FQ20" s="522"/>
      <c r="FR20" s="522"/>
      <c r="FS20" s="522"/>
      <c r="FT20" s="522"/>
      <c r="FU20" s="522"/>
      <c r="FV20" s="522"/>
      <c r="FW20" s="522"/>
      <c r="FX20" s="522"/>
      <c r="FY20" s="522"/>
      <c r="FZ20" s="522"/>
      <c r="GA20" s="522"/>
      <c r="GB20" s="522"/>
      <c r="GC20" s="522"/>
      <c r="GD20" s="522"/>
      <c r="GE20" s="522"/>
      <c r="GF20" s="522"/>
      <c r="GG20" s="522"/>
      <c r="GH20" s="522"/>
      <c r="GI20" s="522"/>
      <c r="GJ20" s="522"/>
      <c r="GK20" s="522"/>
      <c r="GL20" s="522"/>
      <c r="GM20" s="522"/>
      <c r="GN20" s="522"/>
      <c r="GO20" s="522"/>
      <c r="GP20" s="522"/>
      <c r="GQ20" s="522"/>
      <c r="GR20" s="522"/>
      <c r="GS20" s="522"/>
      <c r="GT20" s="522"/>
      <c r="GU20" s="541"/>
      <c r="GV20" s="541"/>
      <c r="GW20" s="541"/>
      <c r="GX20" s="541"/>
      <c r="GY20" s="541"/>
      <c r="GZ20" s="541"/>
      <c r="HA20" s="541"/>
      <c r="HB20" s="541"/>
      <c r="HC20" s="541"/>
      <c r="HD20" s="541"/>
      <c r="HE20" s="541"/>
      <c r="HF20" s="541"/>
      <c r="HG20" s="541"/>
      <c r="HH20" s="541"/>
      <c r="HI20" s="541"/>
      <c r="HJ20" s="541"/>
      <c r="HK20" s="541"/>
      <c r="HL20" s="541"/>
      <c r="HM20" s="541"/>
      <c r="HN20" s="541"/>
      <c r="HO20" s="541"/>
      <c r="HP20" s="541"/>
      <c r="HQ20" s="541"/>
      <c r="HR20" s="541"/>
      <c r="HS20" s="541"/>
      <c r="HT20" s="541"/>
      <c r="HU20" s="541"/>
      <c r="HV20" s="541"/>
      <c r="HW20" s="541"/>
      <c r="HX20" s="541"/>
      <c r="HY20" s="541"/>
      <c r="HZ20" s="541"/>
      <c r="IA20" s="541"/>
      <c r="IB20" s="541"/>
      <c r="IC20" s="541"/>
    </row>
    <row r="21" spans="1:237" s="518" customFormat="1" ht="27.75" customHeight="1">
      <c r="A21" s="535" t="s">
        <v>782</v>
      </c>
      <c r="B21" s="495">
        <v>13773.676975</v>
      </c>
      <c r="C21" s="495">
        <v>13773.676975</v>
      </c>
      <c r="D21" s="495">
        <v>0</v>
      </c>
      <c r="E21" s="495"/>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2"/>
      <c r="BR21" s="522"/>
      <c r="BS21" s="522"/>
      <c r="BT21" s="522"/>
      <c r="BU21" s="522"/>
      <c r="BV21" s="522"/>
      <c r="BW21" s="522"/>
      <c r="BX21" s="522"/>
      <c r="BY21" s="522"/>
      <c r="BZ21" s="522"/>
      <c r="CA21" s="522"/>
      <c r="CB21" s="522"/>
      <c r="CC21" s="522"/>
      <c r="CD21" s="522"/>
      <c r="CE21" s="522"/>
      <c r="CF21" s="522"/>
      <c r="CG21" s="522"/>
      <c r="CH21" s="522"/>
      <c r="CI21" s="522"/>
      <c r="CJ21" s="522"/>
      <c r="CK21" s="522"/>
      <c r="CL21" s="522"/>
      <c r="CM21" s="522"/>
      <c r="CN21" s="522"/>
      <c r="CO21" s="522"/>
      <c r="CP21" s="522"/>
      <c r="CQ21" s="522"/>
      <c r="CR21" s="522"/>
      <c r="CS21" s="522"/>
      <c r="CT21" s="522"/>
      <c r="CU21" s="522"/>
      <c r="CV21" s="522"/>
      <c r="CW21" s="522"/>
      <c r="CX21" s="522"/>
      <c r="CY21" s="522"/>
      <c r="CZ21" s="522"/>
      <c r="DA21" s="522"/>
      <c r="DB21" s="522"/>
      <c r="DC21" s="522"/>
      <c r="DD21" s="522"/>
      <c r="DE21" s="522"/>
      <c r="DF21" s="522"/>
      <c r="DG21" s="522"/>
      <c r="DH21" s="522"/>
      <c r="DI21" s="522"/>
      <c r="DJ21" s="522"/>
      <c r="DK21" s="522"/>
      <c r="DL21" s="522"/>
      <c r="DM21" s="522"/>
      <c r="DN21" s="522"/>
      <c r="DO21" s="522"/>
      <c r="DP21" s="522"/>
      <c r="DQ21" s="522"/>
      <c r="DR21" s="522"/>
      <c r="DS21" s="522"/>
      <c r="DT21" s="522"/>
      <c r="DU21" s="522"/>
      <c r="DV21" s="522"/>
      <c r="DW21" s="522"/>
      <c r="DX21" s="522"/>
      <c r="DY21" s="522"/>
      <c r="DZ21" s="522"/>
      <c r="EA21" s="522"/>
      <c r="EB21" s="522"/>
      <c r="EC21" s="522"/>
      <c r="ED21" s="522"/>
      <c r="EE21" s="522"/>
      <c r="EF21" s="522"/>
      <c r="EG21" s="522"/>
      <c r="EH21" s="522"/>
      <c r="EI21" s="522"/>
      <c r="EJ21" s="522"/>
      <c r="EK21" s="522"/>
      <c r="EL21" s="522"/>
      <c r="EM21" s="522"/>
      <c r="EN21" s="522"/>
      <c r="EO21" s="522"/>
      <c r="EP21" s="522"/>
      <c r="EQ21" s="522"/>
      <c r="ER21" s="522"/>
      <c r="ES21" s="522"/>
      <c r="ET21" s="522"/>
      <c r="EU21" s="522"/>
      <c r="EV21" s="522"/>
      <c r="EW21" s="522"/>
      <c r="EX21" s="522"/>
      <c r="EY21" s="522"/>
      <c r="EZ21" s="522"/>
      <c r="FA21" s="522"/>
      <c r="FB21" s="522"/>
      <c r="FC21" s="522"/>
      <c r="FD21" s="522"/>
      <c r="FE21" s="522"/>
      <c r="FF21" s="522"/>
      <c r="FG21" s="522"/>
      <c r="FH21" s="522"/>
      <c r="FI21" s="522"/>
      <c r="FJ21" s="522"/>
      <c r="FK21" s="522"/>
      <c r="FL21" s="522"/>
      <c r="FM21" s="522"/>
      <c r="FN21" s="522"/>
      <c r="FO21" s="522"/>
      <c r="FP21" s="522"/>
      <c r="FQ21" s="522"/>
      <c r="FR21" s="522"/>
      <c r="FS21" s="522"/>
      <c r="FT21" s="522"/>
      <c r="FU21" s="522"/>
      <c r="FV21" s="522"/>
      <c r="FW21" s="522"/>
      <c r="FX21" s="522"/>
      <c r="FY21" s="522"/>
      <c r="FZ21" s="522"/>
      <c r="GA21" s="522"/>
      <c r="GB21" s="522"/>
      <c r="GC21" s="522"/>
      <c r="GD21" s="522"/>
      <c r="GE21" s="522"/>
      <c r="GF21" s="522"/>
      <c r="GG21" s="522"/>
      <c r="GH21" s="522"/>
      <c r="GI21" s="522"/>
      <c r="GJ21" s="522"/>
      <c r="GK21" s="522"/>
      <c r="GL21" s="522"/>
      <c r="GM21" s="522"/>
      <c r="GN21" s="522"/>
      <c r="GO21" s="522"/>
      <c r="GP21" s="522"/>
      <c r="GQ21" s="522"/>
      <c r="GR21" s="522"/>
      <c r="GS21" s="522"/>
      <c r="GT21" s="522"/>
      <c r="GU21" s="541"/>
      <c r="GV21" s="541"/>
      <c r="GW21" s="541"/>
      <c r="GX21" s="541"/>
      <c r="GY21" s="541"/>
      <c r="GZ21" s="541"/>
      <c r="HA21" s="541"/>
      <c r="HB21" s="541"/>
      <c r="HC21" s="541"/>
      <c r="HD21" s="541"/>
      <c r="HE21" s="541"/>
      <c r="HF21" s="541"/>
      <c r="HG21" s="541"/>
      <c r="HH21" s="541"/>
      <c r="HI21" s="541"/>
      <c r="HJ21" s="541"/>
      <c r="HK21" s="541"/>
      <c r="HL21" s="541"/>
      <c r="HM21" s="541"/>
      <c r="HN21" s="541"/>
      <c r="HO21" s="541"/>
      <c r="HP21" s="541"/>
      <c r="HQ21" s="541"/>
      <c r="HR21" s="541"/>
      <c r="HS21" s="541"/>
      <c r="HT21" s="541"/>
      <c r="HU21" s="541"/>
      <c r="HV21" s="541"/>
      <c r="HW21" s="541"/>
      <c r="HX21" s="541"/>
      <c r="HY21" s="541"/>
      <c r="HZ21" s="541"/>
      <c r="IA21" s="541"/>
      <c r="IB21" s="541"/>
      <c r="IC21" s="541"/>
    </row>
    <row r="22" spans="1:237" s="518" customFormat="1" ht="27.75" customHeight="1">
      <c r="A22" s="535" t="s">
        <v>783</v>
      </c>
      <c r="B22" s="495">
        <v>36624.085232</v>
      </c>
      <c r="C22" s="495">
        <v>36624.085232</v>
      </c>
      <c r="D22" s="495">
        <v>379</v>
      </c>
      <c r="E22" s="495"/>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22"/>
      <c r="CI22" s="522"/>
      <c r="CJ22" s="522"/>
      <c r="CK22" s="522"/>
      <c r="CL22" s="522"/>
      <c r="CM22" s="522"/>
      <c r="CN22" s="522"/>
      <c r="CO22" s="522"/>
      <c r="CP22" s="522"/>
      <c r="CQ22" s="522"/>
      <c r="CR22" s="522"/>
      <c r="CS22" s="522"/>
      <c r="CT22" s="522"/>
      <c r="CU22" s="522"/>
      <c r="CV22" s="522"/>
      <c r="CW22" s="522"/>
      <c r="CX22" s="522"/>
      <c r="CY22" s="522"/>
      <c r="CZ22" s="522"/>
      <c r="DA22" s="522"/>
      <c r="DB22" s="522"/>
      <c r="DC22" s="522"/>
      <c r="DD22" s="522"/>
      <c r="DE22" s="522"/>
      <c r="DF22" s="522"/>
      <c r="DG22" s="522"/>
      <c r="DH22" s="522"/>
      <c r="DI22" s="522"/>
      <c r="DJ22" s="522"/>
      <c r="DK22" s="522"/>
      <c r="DL22" s="522"/>
      <c r="DM22" s="522"/>
      <c r="DN22" s="522"/>
      <c r="DO22" s="522"/>
      <c r="DP22" s="522"/>
      <c r="DQ22" s="522"/>
      <c r="DR22" s="522"/>
      <c r="DS22" s="522"/>
      <c r="DT22" s="522"/>
      <c r="DU22" s="522"/>
      <c r="DV22" s="522"/>
      <c r="DW22" s="522"/>
      <c r="DX22" s="522"/>
      <c r="DY22" s="522"/>
      <c r="DZ22" s="522"/>
      <c r="EA22" s="522"/>
      <c r="EB22" s="522"/>
      <c r="EC22" s="522"/>
      <c r="ED22" s="522"/>
      <c r="EE22" s="522"/>
      <c r="EF22" s="522"/>
      <c r="EG22" s="522"/>
      <c r="EH22" s="522"/>
      <c r="EI22" s="522"/>
      <c r="EJ22" s="522"/>
      <c r="EK22" s="522"/>
      <c r="EL22" s="522"/>
      <c r="EM22" s="522"/>
      <c r="EN22" s="522"/>
      <c r="EO22" s="522"/>
      <c r="EP22" s="522"/>
      <c r="EQ22" s="522"/>
      <c r="ER22" s="522"/>
      <c r="ES22" s="522"/>
      <c r="ET22" s="522"/>
      <c r="EU22" s="522"/>
      <c r="EV22" s="522"/>
      <c r="EW22" s="522"/>
      <c r="EX22" s="522"/>
      <c r="EY22" s="522"/>
      <c r="EZ22" s="522"/>
      <c r="FA22" s="522"/>
      <c r="FB22" s="522"/>
      <c r="FC22" s="522"/>
      <c r="FD22" s="522"/>
      <c r="FE22" s="522"/>
      <c r="FF22" s="522"/>
      <c r="FG22" s="522"/>
      <c r="FH22" s="522"/>
      <c r="FI22" s="522"/>
      <c r="FJ22" s="522"/>
      <c r="FK22" s="522"/>
      <c r="FL22" s="522"/>
      <c r="FM22" s="522"/>
      <c r="FN22" s="522"/>
      <c r="FO22" s="522"/>
      <c r="FP22" s="522"/>
      <c r="FQ22" s="522"/>
      <c r="FR22" s="522"/>
      <c r="FS22" s="522"/>
      <c r="FT22" s="522"/>
      <c r="FU22" s="522"/>
      <c r="FV22" s="522"/>
      <c r="FW22" s="522"/>
      <c r="FX22" s="522"/>
      <c r="FY22" s="522"/>
      <c r="FZ22" s="522"/>
      <c r="GA22" s="522"/>
      <c r="GB22" s="522"/>
      <c r="GC22" s="522"/>
      <c r="GD22" s="522"/>
      <c r="GE22" s="522"/>
      <c r="GF22" s="522"/>
      <c r="GG22" s="522"/>
      <c r="GH22" s="522"/>
      <c r="GI22" s="522"/>
      <c r="GJ22" s="522"/>
      <c r="GK22" s="522"/>
      <c r="GL22" s="522"/>
      <c r="GM22" s="522"/>
      <c r="GN22" s="522"/>
      <c r="GO22" s="522"/>
      <c r="GP22" s="522"/>
      <c r="GQ22" s="522"/>
      <c r="GR22" s="522"/>
      <c r="GS22" s="522"/>
      <c r="GT22" s="522"/>
      <c r="GU22" s="541"/>
      <c r="GV22" s="541"/>
      <c r="GW22" s="541"/>
      <c r="GX22" s="541"/>
      <c r="GY22" s="541"/>
      <c r="GZ22" s="541"/>
      <c r="HA22" s="541"/>
      <c r="HB22" s="541"/>
      <c r="HC22" s="541"/>
      <c r="HD22" s="541"/>
      <c r="HE22" s="541"/>
      <c r="HF22" s="541"/>
      <c r="HG22" s="541"/>
      <c r="HH22" s="541"/>
      <c r="HI22" s="541"/>
      <c r="HJ22" s="541"/>
      <c r="HK22" s="541"/>
      <c r="HL22" s="541"/>
      <c r="HM22" s="541"/>
      <c r="HN22" s="541"/>
      <c r="HO22" s="541"/>
      <c r="HP22" s="541"/>
      <c r="HQ22" s="541"/>
      <c r="HR22" s="541"/>
      <c r="HS22" s="541"/>
      <c r="HT22" s="541"/>
      <c r="HU22" s="541"/>
      <c r="HV22" s="541"/>
      <c r="HW22" s="541"/>
      <c r="HX22" s="541"/>
      <c r="HY22" s="541"/>
      <c r="HZ22" s="541"/>
      <c r="IA22" s="541"/>
      <c r="IB22" s="541"/>
      <c r="IC22" s="541"/>
    </row>
    <row r="23" spans="1:237" s="518" customFormat="1" ht="27.75" customHeight="1">
      <c r="A23" s="535" t="s">
        <v>784</v>
      </c>
      <c r="B23" s="495">
        <v>1563.2193320000001</v>
      </c>
      <c r="C23" s="495">
        <v>1543.2193320000001</v>
      </c>
      <c r="D23" s="495">
        <v>0</v>
      </c>
      <c r="E23" s="495"/>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522"/>
      <c r="CO23" s="522"/>
      <c r="CP23" s="522"/>
      <c r="CQ23" s="522"/>
      <c r="CR23" s="522"/>
      <c r="CS23" s="522"/>
      <c r="CT23" s="522"/>
      <c r="CU23" s="522"/>
      <c r="CV23" s="522"/>
      <c r="CW23" s="522"/>
      <c r="CX23" s="522"/>
      <c r="CY23" s="522"/>
      <c r="CZ23" s="522"/>
      <c r="DA23" s="522"/>
      <c r="DB23" s="522"/>
      <c r="DC23" s="522"/>
      <c r="DD23" s="522"/>
      <c r="DE23" s="522"/>
      <c r="DF23" s="522"/>
      <c r="DG23" s="522"/>
      <c r="DH23" s="522"/>
      <c r="DI23" s="522"/>
      <c r="DJ23" s="522"/>
      <c r="DK23" s="522"/>
      <c r="DL23" s="522"/>
      <c r="DM23" s="522"/>
      <c r="DN23" s="522"/>
      <c r="DO23" s="522"/>
      <c r="DP23" s="522"/>
      <c r="DQ23" s="522"/>
      <c r="DR23" s="522"/>
      <c r="DS23" s="522"/>
      <c r="DT23" s="522"/>
      <c r="DU23" s="522"/>
      <c r="DV23" s="522"/>
      <c r="DW23" s="522"/>
      <c r="DX23" s="522"/>
      <c r="DY23" s="522"/>
      <c r="DZ23" s="522"/>
      <c r="EA23" s="522"/>
      <c r="EB23" s="522"/>
      <c r="EC23" s="522"/>
      <c r="ED23" s="522"/>
      <c r="EE23" s="522"/>
      <c r="EF23" s="522"/>
      <c r="EG23" s="522"/>
      <c r="EH23" s="522"/>
      <c r="EI23" s="522"/>
      <c r="EJ23" s="522"/>
      <c r="EK23" s="522"/>
      <c r="EL23" s="522"/>
      <c r="EM23" s="522"/>
      <c r="EN23" s="522"/>
      <c r="EO23" s="522"/>
      <c r="EP23" s="522"/>
      <c r="EQ23" s="522"/>
      <c r="ER23" s="522"/>
      <c r="ES23" s="522"/>
      <c r="ET23" s="522"/>
      <c r="EU23" s="522"/>
      <c r="EV23" s="522"/>
      <c r="EW23" s="522"/>
      <c r="EX23" s="522"/>
      <c r="EY23" s="522"/>
      <c r="EZ23" s="522"/>
      <c r="FA23" s="522"/>
      <c r="FB23" s="522"/>
      <c r="FC23" s="522"/>
      <c r="FD23" s="522"/>
      <c r="FE23" s="522"/>
      <c r="FF23" s="522"/>
      <c r="FG23" s="522"/>
      <c r="FH23" s="522"/>
      <c r="FI23" s="522"/>
      <c r="FJ23" s="522"/>
      <c r="FK23" s="522"/>
      <c r="FL23" s="522"/>
      <c r="FM23" s="522"/>
      <c r="FN23" s="522"/>
      <c r="FO23" s="522"/>
      <c r="FP23" s="522"/>
      <c r="FQ23" s="522"/>
      <c r="FR23" s="522"/>
      <c r="FS23" s="522"/>
      <c r="FT23" s="522"/>
      <c r="FU23" s="522"/>
      <c r="FV23" s="522"/>
      <c r="FW23" s="522"/>
      <c r="FX23" s="522"/>
      <c r="FY23" s="522"/>
      <c r="FZ23" s="522"/>
      <c r="GA23" s="522"/>
      <c r="GB23" s="522"/>
      <c r="GC23" s="522"/>
      <c r="GD23" s="522"/>
      <c r="GE23" s="522"/>
      <c r="GF23" s="522"/>
      <c r="GG23" s="522"/>
      <c r="GH23" s="522"/>
      <c r="GI23" s="522"/>
      <c r="GJ23" s="522"/>
      <c r="GK23" s="522"/>
      <c r="GL23" s="522"/>
      <c r="GM23" s="522"/>
      <c r="GN23" s="522"/>
      <c r="GO23" s="522"/>
      <c r="GP23" s="522"/>
      <c r="GQ23" s="522"/>
      <c r="GR23" s="522"/>
      <c r="GS23" s="522"/>
      <c r="GT23" s="522"/>
      <c r="GU23" s="541"/>
      <c r="GV23" s="541"/>
      <c r="GW23" s="541"/>
      <c r="GX23" s="541"/>
      <c r="GY23" s="541"/>
      <c r="GZ23" s="541"/>
      <c r="HA23" s="541"/>
      <c r="HB23" s="541"/>
      <c r="HC23" s="541"/>
      <c r="HD23" s="541"/>
      <c r="HE23" s="541"/>
      <c r="HF23" s="541"/>
      <c r="HG23" s="541"/>
      <c r="HH23" s="541"/>
      <c r="HI23" s="541"/>
      <c r="HJ23" s="541"/>
      <c r="HK23" s="541"/>
      <c r="HL23" s="541"/>
      <c r="HM23" s="541"/>
      <c r="HN23" s="541"/>
      <c r="HO23" s="541"/>
      <c r="HP23" s="541"/>
      <c r="HQ23" s="541"/>
      <c r="HR23" s="541"/>
      <c r="HS23" s="541"/>
      <c r="HT23" s="541"/>
      <c r="HU23" s="541"/>
      <c r="HV23" s="541"/>
      <c r="HW23" s="541"/>
      <c r="HX23" s="541"/>
      <c r="HY23" s="541"/>
      <c r="HZ23" s="541"/>
      <c r="IA23" s="541"/>
      <c r="IB23" s="541"/>
      <c r="IC23" s="541"/>
    </row>
    <row r="24" spans="1:237" s="518" customFormat="1" ht="27.75" customHeight="1">
      <c r="A24" s="535" t="s">
        <v>785</v>
      </c>
      <c r="B24" s="495">
        <v>7780.092443</v>
      </c>
      <c r="C24" s="495">
        <v>7780.092443</v>
      </c>
      <c r="D24" s="495">
        <v>10</v>
      </c>
      <c r="E24" s="495"/>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2"/>
      <c r="CW24" s="522"/>
      <c r="CX24" s="522"/>
      <c r="CY24" s="522"/>
      <c r="CZ24" s="522"/>
      <c r="DA24" s="522"/>
      <c r="DB24" s="522"/>
      <c r="DC24" s="522"/>
      <c r="DD24" s="522"/>
      <c r="DE24" s="522"/>
      <c r="DF24" s="522"/>
      <c r="DG24" s="522"/>
      <c r="DH24" s="522"/>
      <c r="DI24" s="522"/>
      <c r="DJ24" s="522"/>
      <c r="DK24" s="522"/>
      <c r="DL24" s="522"/>
      <c r="DM24" s="522"/>
      <c r="DN24" s="522"/>
      <c r="DO24" s="522"/>
      <c r="DP24" s="522"/>
      <c r="DQ24" s="522"/>
      <c r="DR24" s="522"/>
      <c r="DS24" s="522"/>
      <c r="DT24" s="522"/>
      <c r="DU24" s="522"/>
      <c r="DV24" s="522"/>
      <c r="DW24" s="522"/>
      <c r="DX24" s="522"/>
      <c r="DY24" s="522"/>
      <c r="DZ24" s="522"/>
      <c r="EA24" s="522"/>
      <c r="EB24" s="522"/>
      <c r="EC24" s="522"/>
      <c r="ED24" s="522"/>
      <c r="EE24" s="522"/>
      <c r="EF24" s="522"/>
      <c r="EG24" s="522"/>
      <c r="EH24" s="522"/>
      <c r="EI24" s="522"/>
      <c r="EJ24" s="522"/>
      <c r="EK24" s="522"/>
      <c r="EL24" s="522"/>
      <c r="EM24" s="522"/>
      <c r="EN24" s="522"/>
      <c r="EO24" s="522"/>
      <c r="EP24" s="522"/>
      <c r="EQ24" s="522"/>
      <c r="ER24" s="522"/>
      <c r="ES24" s="522"/>
      <c r="ET24" s="522"/>
      <c r="EU24" s="522"/>
      <c r="EV24" s="522"/>
      <c r="EW24" s="522"/>
      <c r="EX24" s="522"/>
      <c r="EY24" s="522"/>
      <c r="EZ24" s="522"/>
      <c r="FA24" s="522"/>
      <c r="FB24" s="522"/>
      <c r="FC24" s="522"/>
      <c r="FD24" s="522"/>
      <c r="FE24" s="522"/>
      <c r="FF24" s="522"/>
      <c r="FG24" s="522"/>
      <c r="FH24" s="522"/>
      <c r="FI24" s="522"/>
      <c r="FJ24" s="522"/>
      <c r="FK24" s="522"/>
      <c r="FL24" s="522"/>
      <c r="FM24" s="522"/>
      <c r="FN24" s="522"/>
      <c r="FO24" s="522"/>
      <c r="FP24" s="522"/>
      <c r="FQ24" s="522"/>
      <c r="FR24" s="522"/>
      <c r="FS24" s="522"/>
      <c r="FT24" s="522"/>
      <c r="FU24" s="522"/>
      <c r="FV24" s="522"/>
      <c r="FW24" s="522"/>
      <c r="FX24" s="522"/>
      <c r="FY24" s="522"/>
      <c r="FZ24" s="522"/>
      <c r="GA24" s="522"/>
      <c r="GB24" s="522"/>
      <c r="GC24" s="522"/>
      <c r="GD24" s="522"/>
      <c r="GE24" s="522"/>
      <c r="GF24" s="522"/>
      <c r="GG24" s="522"/>
      <c r="GH24" s="522"/>
      <c r="GI24" s="522"/>
      <c r="GJ24" s="522"/>
      <c r="GK24" s="522"/>
      <c r="GL24" s="522"/>
      <c r="GM24" s="522"/>
      <c r="GN24" s="522"/>
      <c r="GO24" s="522"/>
      <c r="GP24" s="522"/>
      <c r="GQ24" s="522"/>
      <c r="GR24" s="522"/>
      <c r="GS24" s="522"/>
      <c r="GT24" s="522"/>
      <c r="GU24" s="541"/>
      <c r="GV24" s="541"/>
      <c r="GW24" s="541"/>
      <c r="GX24" s="541"/>
      <c r="GY24" s="541"/>
      <c r="GZ24" s="541"/>
      <c r="HA24" s="541"/>
      <c r="HB24" s="541"/>
      <c r="HC24" s="541"/>
      <c r="HD24" s="541"/>
      <c r="HE24" s="541"/>
      <c r="HF24" s="541"/>
      <c r="HG24" s="541"/>
      <c r="HH24" s="541"/>
      <c r="HI24" s="541"/>
      <c r="HJ24" s="541"/>
      <c r="HK24" s="541"/>
      <c r="HL24" s="541"/>
      <c r="HM24" s="541"/>
      <c r="HN24" s="541"/>
      <c r="HO24" s="541"/>
      <c r="HP24" s="541"/>
      <c r="HQ24" s="541"/>
      <c r="HR24" s="541"/>
      <c r="HS24" s="541"/>
      <c r="HT24" s="541"/>
      <c r="HU24" s="541"/>
      <c r="HV24" s="541"/>
      <c r="HW24" s="541"/>
      <c r="HX24" s="541"/>
      <c r="HY24" s="541"/>
      <c r="HZ24" s="541"/>
      <c r="IA24" s="541"/>
      <c r="IB24" s="541"/>
      <c r="IC24" s="541"/>
    </row>
    <row r="25" spans="1:237" s="518" customFormat="1" ht="27.75" customHeight="1">
      <c r="A25" s="535" t="s">
        <v>786</v>
      </c>
      <c r="B25" s="495">
        <v>7200</v>
      </c>
      <c r="C25" s="495">
        <v>7200</v>
      </c>
      <c r="D25" s="495">
        <v>200</v>
      </c>
      <c r="E25" s="495"/>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2"/>
      <c r="CN25" s="522"/>
      <c r="CO25" s="522"/>
      <c r="CP25" s="522"/>
      <c r="CQ25" s="522"/>
      <c r="CR25" s="522"/>
      <c r="CS25" s="522"/>
      <c r="CT25" s="522"/>
      <c r="CU25" s="522"/>
      <c r="CV25" s="522"/>
      <c r="CW25" s="522"/>
      <c r="CX25" s="522"/>
      <c r="CY25" s="522"/>
      <c r="CZ25" s="522"/>
      <c r="DA25" s="522"/>
      <c r="DB25" s="522"/>
      <c r="DC25" s="522"/>
      <c r="DD25" s="522"/>
      <c r="DE25" s="522"/>
      <c r="DF25" s="522"/>
      <c r="DG25" s="522"/>
      <c r="DH25" s="522"/>
      <c r="DI25" s="522"/>
      <c r="DJ25" s="522"/>
      <c r="DK25" s="522"/>
      <c r="DL25" s="522"/>
      <c r="DM25" s="522"/>
      <c r="DN25" s="522"/>
      <c r="DO25" s="522"/>
      <c r="DP25" s="522"/>
      <c r="DQ25" s="522"/>
      <c r="DR25" s="522"/>
      <c r="DS25" s="522"/>
      <c r="DT25" s="522"/>
      <c r="DU25" s="522"/>
      <c r="DV25" s="522"/>
      <c r="DW25" s="522"/>
      <c r="DX25" s="522"/>
      <c r="DY25" s="522"/>
      <c r="DZ25" s="522"/>
      <c r="EA25" s="522"/>
      <c r="EB25" s="522"/>
      <c r="EC25" s="522"/>
      <c r="ED25" s="522"/>
      <c r="EE25" s="522"/>
      <c r="EF25" s="522"/>
      <c r="EG25" s="522"/>
      <c r="EH25" s="522"/>
      <c r="EI25" s="522"/>
      <c r="EJ25" s="522"/>
      <c r="EK25" s="522"/>
      <c r="EL25" s="522"/>
      <c r="EM25" s="522"/>
      <c r="EN25" s="522"/>
      <c r="EO25" s="522"/>
      <c r="EP25" s="522"/>
      <c r="EQ25" s="522"/>
      <c r="ER25" s="522"/>
      <c r="ES25" s="522"/>
      <c r="ET25" s="522"/>
      <c r="EU25" s="522"/>
      <c r="EV25" s="522"/>
      <c r="EW25" s="522"/>
      <c r="EX25" s="522"/>
      <c r="EY25" s="522"/>
      <c r="EZ25" s="522"/>
      <c r="FA25" s="522"/>
      <c r="FB25" s="522"/>
      <c r="FC25" s="522"/>
      <c r="FD25" s="522"/>
      <c r="FE25" s="522"/>
      <c r="FF25" s="522"/>
      <c r="FG25" s="522"/>
      <c r="FH25" s="522"/>
      <c r="FI25" s="522"/>
      <c r="FJ25" s="522"/>
      <c r="FK25" s="522"/>
      <c r="FL25" s="522"/>
      <c r="FM25" s="522"/>
      <c r="FN25" s="522"/>
      <c r="FO25" s="522"/>
      <c r="FP25" s="522"/>
      <c r="FQ25" s="522"/>
      <c r="FR25" s="522"/>
      <c r="FS25" s="522"/>
      <c r="FT25" s="522"/>
      <c r="FU25" s="522"/>
      <c r="FV25" s="522"/>
      <c r="FW25" s="522"/>
      <c r="FX25" s="522"/>
      <c r="FY25" s="522"/>
      <c r="FZ25" s="522"/>
      <c r="GA25" s="522"/>
      <c r="GB25" s="522"/>
      <c r="GC25" s="522"/>
      <c r="GD25" s="522"/>
      <c r="GE25" s="522"/>
      <c r="GF25" s="522"/>
      <c r="GG25" s="522"/>
      <c r="GH25" s="522"/>
      <c r="GI25" s="522"/>
      <c r="GJ25" s="522"/>
      <c r="GK25" s="522"/>
      <c r="GL25" s="522"/>
      <c r="GM25" s="522"/>
      <c r="GN25" s="522"/>
      <c r="GO25" s="522"/>
      <c r="GP25" s="522"/>
      <c r="GQ25" s="522"/>
      <c r="GR25" s="522"/>
      <c r="GS25" s="522"/>
      <c r="GT25" s="522"/>
      <c r="GU25" s="541"/>
      <c r="GV25" s="541"/>
      <c r="GW25" s="541"/>
      <c r="GX25" s="541"/>
      <c r="GY25" s="541"/>
      <c r="GZ25" s="541"/>
      <c r="HA25" s="541"/>
      <c r="HB25" s="541"/>
      <c r="HC25" s="541"/>
      <c r="HD25" s="541"/>
      <c r="HE25" s="541"/>
      <c r="HF25" s="541"/>
      <c r="HG25" s="541"/>
      <c r="HH25" s="541"/>
      <c r="HI25" s="541"/>
      <c r="HJ25" s="541"/>
      <c r="HK25" s="541"/>
      <c r="HL25" s="541"/>
      <c r="HM25" s="541"/>
      <c r="HN25" s="541"/>
      <c r="HO25" s="541"/>
      <c r="HP25" s="541"/>
      <c r="HQ25" s="541"/>
      <c r="HR25" s="541"/>
      <c r="HS25" s="541"/>
      <c r="HT25" s="541"/>
      <c r="HU25" s="541"/>
      <c r="HV25" s="541"/>
      <c r="HW25" s="541"/>
      <c r="HX25" s="541"/>
      <c r="HY25" s="541"/>
      <c r="HZ25" s="541"/>
      <c r="IA25" s="541"/>
      <c r="IB25" s="541"/>
      <c r="IC25" s="541"/>
    </row>
    <row r="26" spans="1:237" s="518" customFormat="1" ht="27.75" customHeight="1">
      <c r="A26" s="535" t="s">
        <v>787</v>
      </c>
      <c r="B26" s="495">
        <v>28033</v>
      </c>
      <c r="C26" s="495">
        <v>28033</v>
      </c>
      <c r="D26" s="495">
        <v>0</v>
      </c>
      <c r="E26" s="495"/>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2"/>
      <c r="CW26" s="522"/>
      <c r="CX26" s="522"/>
      <c r="CY26" s="522"/>
      <c r="CZ26" s="522"/>
      <c r="DA26" s="522"/>
      <c r="DB26" s="522"/>
      <c r="DC26" s="522"/>
      <c r="DD26" s="522"/>
      <c r="DE26" s="522"/>
      <c r="DF26" s="522"/>
      <c r="DG26" s="522"/>
      <c r="DH26" s="522"/>
      <c r="DI26" s="522"/>
      <c r="DJ26" s="522"/>
      <c r="DK26" s="522"/>
      <c r="DL26" s="522"/>
      <c r="DM26" s="522"/>
      <c r="DN26" s="522"/>
      <c r="DO26" s="522"/>
      <c r="DP26" s="522"/>
      <c r="DQ26" s="522"/>
      <c r="DR26" s="522"/>
      <c r="DS26" s="522"/>
      <c r="DT26" s="522"/>
      <c r="DU26" s="522"/>
      <c r="DV26" s="522"/>
      <c r="DW26" s="522"/>
      <c r="DX26" s="522"/>
      <c r="DY26" s="522"/>
      <c r="DZ26" s="522"/>
      <c r="EA26" s="522"/>
      <c r="EB26" s="522"/>
      <c r="EC26" s="522"/>
      <c r="ED26" s="522"/>
      <c r="EE26" s="522"/>
      <c r="EF26" s="522"/>
      <c r="EG26" s="522"/>
      <c r="EH26" s="522"/>
      <c r="EI26" s="522"/>
      <c r="EJ26" s="522"/>
      <c r="EK26" s="522"/>
      <c r="EL26" s="522"/>
      <c r="EM26" s="522"/>
      <c r="EN26" s="522"/>
      <c r="EO26" s="522"/>
      <c r="EP26" s="522"/>
      <c r="EQ26" s="522"/>
      <c r="ER26" s="522"/>
      <c r="ES26" s="522"/>
      <c r="ET26" s="522"/>
      <c r="EU26" s="522"/>
      <c r="EV26" s="522"/>
      <c r="EW26" s="522"/>
      <c r="EX26" s="522"/>
      <c r="EY26" s="522"/>
      <c r="EZ26" s="522"/>
      <c r="FA26" s="522"/>
      <c r="FB26" s="522"/>
      <c r="FC26" s="522"/>
      <c r="FD26" s="522"/>
      <c r="FE26" s="522"/>
      <c r="FF26" s="522"/>
      <c r="FG26" s="522"/>
      <c r="FH26" s="522"/>
      <c r="FI26" s="522"/>
      <c r="FJ26" s="522"/>
      <c r="FK26" s="522"/>
      <c r="FL26" s="522"/>
      <c r="FM26" s="522"/>
      <c r="FN26" s="522"/>
      <c r="FO26" s="522"/>
      <c r="FP26" s="522"/>
      <c r="FQ26" s="522"/>
      <c r="FR26" s="522"/>
      <c r="FS26" s="522"/>
      <c r="FT26" s="522"/>
      <c r="FU26" s="522"/>
      <c r="FV26" s="522"/>
      <c r="FW26" s="522"/>
      <c r="FX26" s="522"/>
      <c r="FY26" s="522"/>
      <c r="FZ26" s="522"/>
      <c r="GA26" s="522"/>
      <c r="GB26" s="522"/>
      <c r="GC26" s="522"/>
      <c r="GD26" s="522"/>
      <c r="GE26" s="522"/>
      <c r="GF26" s="522"/>
      <c r="GG26" s="522"/>
      <c r="GH26" s="522"/>
      <c r="GI26" s="522"/>
      <c r="GJ26" s="522"/>
      <c r="GK26" s="522"/>
      <c r="GL26" s="522"/>
      <c r="GM26" s="522"/>
      <c r="GN26" s="522"/>
      <c r="GO26" s="522"/>
      <c r="GP26" s="522"/>
      <c r="GQ26" s="522"/>
      <c r="GR26" s="522"/>
      <c r="GS26" s="522"/>
      <c r="GT26" s="522"/>
      <c r="GU26" s="541"/>
      <c r="GV26" s="541"/>
      <c r="GW26" s="541"/>
      <c r="GX26" s="541"/>
      <c r="GY26" s="541"/>
      <c r="GZ26" s="541"/>
      <c r="HA26" s="541"/>
      <c r="HB26" s="541"/>
      <c r="HC26" s="541"/>
      <c r="HD26" s="541"/>
      <c r="HE26" s="541"/>
      <c r="HF26" s="541"/>
      <c r="HG26" s="541"/>
      <c r="HH26" s="541"/>
      <c r="HI26" s="541"/>
      <c r="HJ26" s="541"/>
      <c r="HK26" s="541"/>
      <c r="HL26" s="541"/>
      <c r="HM26" s="541"/>
      <c r="HN26" s="541"/>
      <c r="HO26" s="541"/>
      <c r="HP26" s="541"/>
      <c r="HQ26" s="541"/>
      <c r="HR26" s="541"/>
      <c r="HS26" s="541"/>
      <c r="HT26" s="541"/>
      <c r="HU26" s="541"/>
      <c r="HV26" s="541"/>
      <c r="HW26" s="541"/>
      <c r="HX26" s="541"/>
      <c r="HY26" s="541"/>
      <c r="HZ26" s="541"/>
      <c r="IA26" s="541"/>
      <c r="IB26" s="541"/>
      <c r="IC26" s="541"/>
    </row>
    <row r="27" spans="1:237" s="518" customFormat="1" ht="27.75" customHeight="1">
      <c r="A27" s="535" t="s">
        <v>788</v>
      </c>
      <c r="B27" s="495">
        <v>195</v>
      </c>
      <c r="C27" s="495">
        <v>195</v>
      </c>
      <c r="D27" s="495">
        <v>0</v>
      </c>
      <c r="E27" s="495"/>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2"/>
      <c r="CI27" s="522"/>
      <c r="CJ27" s="522"/>
      <c r="CK27" s="522"/>
      <c r="CL27" s="522"/>
      <c r="CM27" s="522"/>
      <c r="CN27" s="522"/>
      <c r="CO27" s="522"/>
      <c r="CP27" s="522"/>
      <c r="CQ27" s="522"/>
      <c r="CR27" s="522"/>
      <c r="CS27" s="522"/>
      <c r="CT27" s="522"/>
      <c r="CU27" s="522"/>
      <c r="CV27" s="522"/>
      <c r="CW27" s="522"/>
      <c r="CX27" s="522"/>
      <c r="CY27" s="522"/>
      <c r="CZ27" s="522"/>
      <c r="DA27" s="522"/>
      <c r="DB27" s="522"/>
      <c r="DC27" s="522"/>
      <c r="DD27" s="522"/>
      <c r="DE27" s="522"/>
      <c r="DF27" s="522"/>
      <c r="DG27" s="522"/>
      <c r="DH27" s="522"/>
      <c r="DI27" s="522"/>
      <c r="DJ27" s="522"/>
      <c r="DK27" s="522"/>
      <c r="DL27" s="522"/>
      <c r="DM27" s="522"/>
      <c r="DN27" s="522"/>
      <c r="DO27" s="522"/>
      <c r="DP27" s="522"/>
      <c r="DQ27" s="522"/>
      <c r="DR27" s="522"/>
      <c r="DS27" s="522"/>
      <c r="DT27" s="522"/>
      <c r="DU27" s="522"/>
      <c r="DV27" s="522"/>
      <c r="DW27" s="522"/>
      <c r="DX27" s="522"/>
      <c r="DY27" s="522"/>
      <c r="DZ27" s="522"/>
      <c r="EA27" s="522"/>
      <c r="EB27" s="522"/>
      <c r="EC27" s="522"/>
      <c r="ED27" s="522"/>
      <c r="EE27" s="522"/>
      <c r="EF27" s="522"/>
      <c r="EG27" s="522"/>
      <c r="EH27" s="522"/>
      <c r="EI27" s="522"/>
      <c r="EJ27" s="522"/>
      <c r="EK27" s="522"/>
      <c r="EL27" s="522"/>
      <c r="EM27" s="522"/>
      <c r="EN27" s="522"/>
      <c r="EO27" s="522"/>
      <c r="EP27" s="522"/>
      <c r="EQ27" s="522"/>
      <c r="ER27" s="522"/>
      <c r="ES27" s="522"/>
      <c r="ET27" s="522"/>
      <c r="EU27" s="522"/>
      <c r="EV27" s="522"/>
      <c r="EW27" s="522"/>
      <c r="EX27" s="522"/>
      <c r="EY27" s="522"/>
      <c r="EZ27" s="522"/>
      <c r="FA27" s="522"/>
      <c r="FB27" s="522"/>
      <c r="FC27" s="522"/>
      <c r="FD27" s="522"/>
      <c r="FE27" s="522"/>
      <c r="FF27" s="522"/>
      <c r="FG27" s="522"/>
      <c r="FH27" s="522"/>
      <c r="FI27" s="522"/>
      <c r="FJ27" s="522"/>
      <c r="FK27" s="522"/>
      <c r="FL27" s="522"/>
      <c r="FM27" s="522"/>
      <c r="FN27" s="522"/>
      <c r="FO27" s="522"/>
      <c r="FP27" s="522"/>
      <c r="FQ27" s="522"/>
      <c r="FR27" s="522"/>
      <c r="FS27" s="522"/>
      <c r="FT27" s="522"/>
      <c r="FU27" s="522"/>
      <c r="FV27" s="522"/>
      <c r="FW27" s="522"/>
      <c r="FX27" s="522"/>
      <c r="FY27" s="522"/>
      <c r="FZ27" s="522"/>
      <c r="GA27" s="522"/>
      <c r="GB27" s="522"/>
      <c r="GC27" s="522"/>
      <c r="GD27" s="522"/>
      <c r="GE27" s="522"/>
      <c r="GF27" s="522"/>
      <c r="GG27" s="522"/>
      <c r="GH27" s="522"/>
      <c r="GI27" s="522"/>
      <c r="GJ27" s="522"/>
      <c r="GK27" s="522"/>
      <c r="GL27" s="522"/>
      <c r="GM27" s="522"/>
      <c r="GN27" s="522"/>
      <c r="GO27" s="522"/>
      <c r="GP27" s="522"/>
      <c r="GQ27" s="522"/>
      <c r="GR27" s="522"/>
      <c r="GS27" s="522"/>
      <c r="GT27" s="522"/>
      <c r="GU27" s="541"/>
      <c r="GV27" s="541"/>
      <c r="GW27" s="541"/>
      <c r="GX27" s="541"/>
      <c r="GY27" s="541"/>
      <c r="GZ27" s="541"/>
      <c r="HA27" s="541"/>
      <c r="HB27" s="541"/>
      <c r="HC27" s="541"/>
      <c r="HD27" s="541"/>
      <c r="HE27" s="541"/>
      <c r="HF27" s="541"/>
      <c r="HG27" s="541"/>
      <c r="HH27" s="541"/>
      <c r="HI27" s="541"/>
      <c r="HJ27" s="541"/>
      <c r="HK27" s="541"/>
      <c r="HL27" s="541"/>
      <c r="HM27" s="541"/>
      <c r="HN27" s="541"/>
      <c r="HO27" s="541"/>
      <c r="HP27" s="541"/>
      <c r="HQ27" s="541"/>
      <c r="HR27" s="541"/>
      <c r="HS27" s="541"/>
      <c r="HT27" s="541"/>
      <c r="HU27" s="541"/>
      <c r="HV27" s="541"/>
      <c r="HW27" s="541"/>
      <c r="HX27" s="541"/>
      <c r="HY27" s="541"/>
      <c r="HZ27" s="541"/>
      <c r="IA27" s="541"/>
      <c r="IB27" s="541"/>
      <c r="IC27" s="541"/>
    </row>
    <row r="28" spans="1:237" s="518" customFormat="1" ht="27.75" customHeight="1">
      <c r="A28" s="535" t="s">
        <v>789</v>
      </c>
      <c r="B28" s="495">
        <v>87711</v>
      </c>
      <c r="C28" s="495">
        <v>86693</v>
      </c>
      <c r="D28" s="495">
        <v>0</v>
      </c>
      <c r="E28" s="495"/>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522"/>
      <c r="BQ28" s="522"/>
      <c r="BR28" s="522"/>
      <c r="BS28" s="522"/>
      <c r="BT28" s="522"/>
      <c r="BU28" s="522"/>
      <c r="BV28" s="522"/>
      <c r="BW28" s="522"/>
      <c r="BX28" s="522"/>
      <c r="BY28" s="522"/>
      <c r="BZ28" s="522"/>
      <c r="CA28" s="522"/>
      <c r="CB28" s="522"/>
      <c r="CC28" s="522"/>
      <c r="CD28" s="522"/>
      <c r="CE28" s="522"/>
      <c r="CF28" s="522"/>
      <c r="CG28" s="522"/>
      <c r="CH28" s="522"/>
      <c r="CI28" s="522"/>
      <c r="CJ28" s="522"/>
      <c r="CK28" s="522"/>
      <c r="CL28" s="522"/>
      <c r="CM28" s="522"/>
      <c r="CN28" s="522"/>
      <c r="CO28" s="522"/>
      <c r="CP28" s="522"/>
      <c r="CQ28" s="522"/>
      <c r="CR28" s="522"/>
      <c r="CS28" s="522"/>
      <c r="CT28" s="522"/>
      <c r="CU28" s="522"/>
      <c r="CV28" s="522"/>
      <c r="CW28" s="522"/>
      <c r="CX28" s="522"/>
      <c r="CY28" s="522"/>
      <c r="CZ28" s="522"/>
      <c r="DA28" s="522"/>
      <c r="DB28" s="522"/>
      <c r="DC28" s="522"/>
      <c r="DD28" s="522"/>
      <c r="DE28" s="522"/>
      <c r="DF28" s="522"/>
      <c r="DG28" s="522"/>
      <c r="DH28" s="522"/>
      <c r="DI28" s="522"/>
      <c r="DJ28" s="522"/>
      <c r="DK28" s="522"/>
      <c r="DL28" s="522"/>
      <c r="DM28" s="522"/>
      <c r="DN28" s="522"/>
      <c r="DO28" s="522"/>
      <c r="DP28" s="522"/>
      <c r="DQ28" s="522"/>
      <c r="DR28" s="522"/>
      <c r="DS28" s="522"/>
      <c r="DT28" s="522"/>
      <c r="DU28" s="522"/>
      <c r="DV28" s="522"/>
      <c r="DW28" s="522"/>
      <c r="DX28" s="522"/>
      <c r="DY28" s="522"/>
      <c r="DZ28" s="522"/>
      <c r="EA28" s="522"/>
      <c r="EB28" s="522"/>
      <c r="EC28" s="522"/>
      <c r="ED28" s="522"/>
      <c r="EE28" s="522"/>
      <c r="EF28" s="522"/>
      <c r="EG28" s="522"/>
      <c r="EH28" s="522"/>
      <c r="EI28" s="522"/>
      <c r="EJ28" s="522"/>
      <c r="EK28" s="522"/>
      <c r="EL28" s="522"/>
      <c r="EM28" s="522"/>
      <c r="EN28" s="522"/>
      <c r="EO28" s="522"/>
      <c r="EP28" s="522"/>
      <c r="EQ28" s="522"/>
      <c r="ER28" s="522"/>
      <c r="ES28" s="522"/>
      <c r="ET28" s="522"/>
      <c r="EU28" s="522"/>
      <c r="EV28" s="522"/>
      <c r="EW28" s="522"/>
      <c r="EX28" s="522"/>
      <c r="EY28" s="522"/>
      <c r="EZ28" s="522"/>
      <c r="FA28" s="522"/>
      <c r="FB28" s="522"/>
      <c r="FC28" s="522"/>
      <c r="FD28" s="522"/>
      <c r="FE28" s="522"/>
      <c r="FF28" s="522"/>
      <c r="FG28" s="522"/>
      <c r="FH28" s="522"/>
      <c r="FI28" s="522"/>
      <c r="FJ28" s="522"/>
      <c r="FK28" s="522"/>
      <c r="FL28" s="522"/>
      <c r="FM28" s="522"/>
      <c r="FN28" s="522"/>
      <c r="FO28" s="522"/>
      <c r="FP28" s="522"/>
      <c r="FQ28" s="522"/>
      <c r="FR28" s="522"/>
      <c r="FS28" s="522"/>
      <c r="FT28" s="522"/>
      <c r="FU28" s="522"/>
      <c r="FV28" s="522"/>
      <c r="FW28" s="522"/>
      <c r="FX28" s="522"/>
      <c r="FY28" s="522"/>
      <c r="FZ28" s="522"/>
      <c r="GA28" s="522"/>
      <c r="GB28" s="522"/>
      <c r="GC28" s="522"/>
      <c r="GD28" s="522"/>
      <c r="GE28" s="522"/>
      <c r="GF28" s="522"/>
      <c r="GG28" s="522"/>
      <c r="GH28" s="522"/>
      <c r="GI28" s="522"/>
      <c r="GJ28" s="522"/>
      <c r="GK28" s="522"/>
      <c r="GL28" s="522"/>
      <c r="GM28" s="522"/>
      <c r="GN28" s="522"/>
      <c r="GO28" s="522"/>
      <c r="GP28" s="522"/>
      <c r="GQ28" s="522"/>
      <c r="GR28" s="522"/>
      <c r="GS28" s="522"/>
      <c r="GT28" s="522"/>
      <c r="GU28" s="541"/>
      <c r="GV28" s="541"/>
      <c r="GW28" s="541"/>
      <c r="GX28" s="541"/>
      <c r="GY28" s="541"/>
      <c r="GZ28" s="541"/>
      <c r="HA28" s="541"/>
      <c r="HB28" s="541"/>
      <c r="HC28" s="541"/>
      <c r="HD28" s="541"/>
      <c r="HE28" s="541"/>
      <c r="HF28" s="541"/>
      <c r="HG28" s="541"/>
      <c r="HH28" s="541"/>
      <c r="HI28" s="541"/>
      <c r="HJ28" s="541"/>
      <c r="HK28" s="541"/>
      <c r="HL28" s="541"/>
      <c r="HM28" s="541"/>
      <c r="HN28" s="541"/>
      <c r="HO28" s="541"/>
      <c r="HP28" s="541"/>
      <c r="HQ28" s="541"/>
      <c r="HR28" s="541"/>
      <c r="HS28" s="541"/>
      <c r="HT28" s="541"/>
      <c r="HU28" s="541"/>
      <c r="HV28" s="541"/>
      <c r="HW28" s="541"/>
      <c r="HX28" s="541"/>
      <c r="HY28" s="541"/>
      <c r="HZ28" s="541"/>
      <c r="IA28" s="541"/>
      <c r="IB28" s="541"/>
      <c r="IC28" s="541"/>
    </row>
    <row r="29" spans="1:237" s="519" customFormat="1" ht="27.75" customHeight="1">
      <c r="A29" s="535" t="s">
        <v>790</v>
      </c>
      <c r="B29" s="495">
        <v>86689.01999999999</v>
      </c>
      <c r="C29" s="495">
        <v>86689.01999999999</v>
      </c>
      <c r="D29" s="495">
        <v>19521</v>
      </c>
      <c r="E29" s="535"/>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2"/>
      <c r="AY29" s="522"/>
      <c r="AZ29" s="522"/>
      <c r="BA29" s="522"/>
      <c r="BB29" s="522"/>
      <c r="BC29" s="522"/>
      <c r="BD29" s="522"/>
      <c r="BE29" s="522"/>
      <c r="BF29" s="522"/>
      <c r="BG29" s="522"/>
      <c r="BH29" s="522"/>
      <c r="BI29" s="522"/>
      <c r="BJ29" s="522"/>
      <c r="BK29" s="522"/>
      <c r="BL29" s="522"/>
      <c r="BM29" s="522"/>
      <c r="BN29" s="522"/>
      <c r="BO29" s="522"/>
      <c r="BP29" s="522"/>
      <c r="BQ29" s="522"/>
      <c r="BR29" s="522"/>
      <c r="BS29" s="522"/>
      <c r="BT29" s="522"/>
      <c r="BU29" s="522"/>
      <c r="BV29" s="522"/>
      <c r="BW29" s="522"/>
      <c r="BX29" s="522"/>
      <c r="BY29" s="522"/>
      <c r="BZ29" s="522"/>
      <c r="CA29" s="522"/>
      <c r="CB29" s="522"/>
      <c r="CC29" s="522"/>
      <c r="CD29" s="522"/>
      <c r="CE29" s="522"/>
      <c r="CF29" s="522"/>
      <c r="CG29" s="522"/>
      <c r="CH29" s="522"/>
      <c r="CI29" s="522"/>
      <c r="CJ29" s="522"/>
      <c r="CK29" s="522"/>
      <c r="CL29" s="522"/>
      <c r="CM29" s="522"/>
      <c r="CN29" s="522"/>
      <c r="CO29" s="522"/>
      <c r="CP29" s="522"/>
      <c r="CQ29" s="522"/>
      <c r="CR29" s="522"/>
      <c r="CS29" s="522"/>
      <c r="CT29" s="522"/>
      <c r="CU29" s="522"/>
      <c r="CV29" s="522"/>
      <c r="CW29" s="522"/>
      <c r="CX29" s="522"/>
      <c r="CY29" s="522"/>
      <c r="CZ29" s="522"/>
      <c r="DA29" s="522"/>
      <c r="DB29" s="522"/>
      <c r="DC29" s="522"/>
      <c r="DD29" s="522"/>
      <c r="DE29" s="522"/>
      <c r="DF29" s="522"/>
      <c r="DG29" s="522"/>
      <c r="DH29" s="522"/>
      <c r="DI29" s="522"/>
      <c r="DJ29" s="522"/>
      <c r="DK29" s="522"/>
      <c r="DL29" s="522"/>
      <c r="DM29" s="522"/>
      <c r="DN29" s="522"/>
      <c r="DO29" s="522"/>
      <c r="DP29" s="522"/>
      <c r="DQ29" s="522"/>
      <c r="DR29" s="522"/>
      <c r="DS29" s="522"/>
      <c r="DT29" s="522"/>
      <c r="DU29" s="522"/>
      <c r="DV29" s="522"/>
      <c r="DW29" s="522"/>
      <c r="DX29" s="522"/>
      <c r="DY29" s="522"/>
      <c r="DZ29" s="522"/>
      <c r="EA29" s="522"/>
      <c r="EB29" s="522"/>
      <c r="EC29" s="522"/>
      <c r="ED29" s="522"/>
      <c r="EE29" s="522"/>
      <c r="EF29" s="522"/>
      <c r="EG29" s="522"/>
      <c r="EH29" s="522"/>
      <c r="EI29" s="522"/>
      <c r="EJ29" s="522"/>
      <c r="EK29" s="522"/>
      <c r="EL29" s="522"/>
      <c r="EM29" s="522"/>
      <c r="EN29" s="522"/>
      <c r="EO29" s="522"/>
      <c r="EP29" s="522"/>
      <c r="EQ29" s="522"/>
      <c r="ER29" s="522"/>
      <c r="ES29" s="522"/>
      <c r="ET29" s="522"/>
      <c r="EU29" s="522"/>
      <c r="EV29" s="522"/>
      <c r="EW29" s="522"/>
      <c r="EX29" s="522"/>
      <c r="EY29" s="522"/>
      <c r="EZ29" s="522"/>
      <c r="FA29" s="522"/>
      <c r="FB29" s="522"/>
      <c r="FC29" s="522"/>
      <c r="FD29" s="522"/>
      <c r="FE29" s="522"/>
      <c r="FF29" s="522"/>
      <c r="FG29" s="522"/>
      <c r="FH29" s="522"/>
      <c r="FI29" s="522"/>
      <c r="FJ29" s="522"/>
      <c r="FK29" s="522"/>
      <c r="FL29" s="522"/>
      <c r="FM29" s="522"/>
      <c r="FN29" s="522"/>
      <c r="FO29" s="522"/>
      <c r="FP29" s="522"/>
      <c r="FQ29" s="522"/>
      <c r="FR29" s="522"/>
      <c r="FS29" s="522"/>
      <c r="FT29" s="522"/>
      <c r="FU29" s="522"/>
      <c r="FV29" s="522"/>
      <c r="FW29" s="522"/>
      <c r="FX29" s="522"/>
      <c r="FY29" s="522"/>
      <c r="FZ29" s="522"/>
      <c r="GA29" s="522"/>
      <c r="GB29" s="522"/>
      <c r="GC29" s="522"/>
      <c r="GD29" s="522"/>
      <c r="GE29" s="522"/>
      <c r="GF29" s="522"/>
      <c r="GG29" s="522"/>
      <c r="GH29" s="522"/>
      <c r="GI29" s="522"/>
      <c r="GJ29" s="522"/>
      <c r="GK29" s="522"/>
      <c r="GL29" s="522"/>
      <c r="GM29" s="522"/>
      <c r="GN29" s="522"/>
      <c r="GO29" s="522"/>
      <c r="GP29" s="522"/>
      <c r="GQ29" s="522"/>
      <c r="GR29" s="522"/>
      <c r="GS29" s="522"/>
      <c r="GT29" s="522"/>
      <c r="GU29" s="541"/>
      <c r="GV29" s="541"/>
      <c r="GW29" s="541"/>
      <c r="GX29" s="541"/>
      <c r="GY29" s="541"/>
      <c r="GZ29" s="541"/>
      <c r="HA29" s="541"/>
      <c r="HB29" s="541"/>
      <c r="HC29" s="541"/>
      <c r="HD29" s="541"/>
      <c r="HE29" s="541"/>
      <c r="HF29" s="541"/>
      <c r="HG29" s="541"/>
      <c r="HH29" s="541"/>
      <c r="HI29" s="541"/>
      <c r="HJ29" s="541"/>
      <c r="HK29" s="541"/>
      <c r="HL29" s="541"/>
      <c r="HM29" s="541"/>
      <c r="HN29" s="541"/>
      <c r="HO29" s="541"/>
      <c r="HP29" s="541"/>
      <c r="HQ29" s="541"/>
      <c r="HR29" s="541"/>
      <c r="HS29" s="541"/>
      <c r="HT29" s="541"/>
      <c r="HU29" s="541"/>
      <c r="HV29" s="541"/>
      <c r="HW29" s="541"/>
      <c r="HX29" s="541"/>
      <c r="HY29" s="541"/>
      <c r="HZ29" s="541"/>
      <c r="IA29" s="541"/>
      <c r="IB29" s="541"/>
      <c r="IC29" s="541"/>
    </row>
    <row r="30" spans="1:237" s="518" customFormat="1" ht="27.75" customHeight="1">
      <c r="A30" s="535" t="s">
        <v>791</v>
      </c>
      <c r="B30" s="495"/>
      <c r="C30" s="495"/>
      <c r="D30" s="495"/>
      <c r="E30" s="535"/>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2"/>
      <c r="BR30" s="522"/>
      <c r="BS30" s="522"/>
      <c r="BT30" s="522"/>
      <c r="BU30" s="522"/>
      <c r="BV30" s="522"/>
      <c r="BW30" s="522"/>
      <c r="BX30" s="522"/>
      <c r="BY30" s="522"/>
      <c r="BZ30" s="522"/>
      <c r="CA30" s="522"/>
      <c r="CB30" s="522"/>
      <c r="CC30" s="522"/>
      <c r="CD30" s="522"/>
      <c r="CE30" s="522"/>
      <c r="CF30" s="522"/>
      <c r="CG30" s="522"/>
      <c r="CH30" s="522"/>
      <c r="CI30" s="522"/>
      <c r="CJ30" s="522"/>
      <c r="CK30" s="522"/>
      <c r="CL30" s="522"/>
      <c r="CM30" s="522"/>
      <c r="CN30" s="522"/>
      <c r="CO30" s="522"/>
      <c r="CP30" s="522"/>
      <c r="CQ30" s="522"/>
      <c r="CR30" s="522"/>
      <c r="CS30" s="522"/>
      <c r="CT30" s="522"/>
      <c r="CU30" s="522"/>
      <c r="CV30" s="522"/>
      <c r="CW30" s="522"/>
      <c r="CX30" s="522"/>
      <c r="CY30" s="522"/>
      <c r="CZ30" s="522"/>
      <c r="DA30" s="522"/>
      <c r="DB30" s="522"/>
      <c r="DC30" s="522"/>
      <c r="DD30" s="522"/>
      <c r="DE30" s="522"/>
      <c r="DF30" s="522"/>
      <c r="DG30" s="522"/>
      <c r="DH30" s="522"/>
      <c r="DI30" s="522"/>
      <c r="DJ30" s="522"/>
      <c r="DK30" s="522"/>
      <c r="DL30" s="522"/>
      <c r="DM30" s="522"/>
      <c r="DN30" s="522"/>
      <c r="DO30" s="522"/>
      <c r="DP30" s="522"/>
      <c r="DQ30" s="522"/>
      <c r="DR30" s="522"/>
      <c r="DS30" s="522"/>
      <c r="DT30" s="522"/>
      <c r="DU30" s="522"/>
      <c r="DV30" s="522"/>
      <c r="DW30" s="522"/>
      <c r="DX30" s="522"/>
      <c r="DY30" s="522"/>
      <c r="DZ30" s="522"/>
      <c r="EA30" s="522"/>
      <c r="EB30" s="522"/>
      <c r="EC30" s="522"/>
      <c r="ED30" s="522"/>
      <c r="EE30" s="522"/>
      <c r="EF30" s="522"/>
      <c r="EG30" s="522"/>
      <c r="EH30" s="522"/>
      <c r="EI30" s="522"/>
      <c r="EJ30" s="522"/>
      <c r="EK30" s="522"/>
      <c r="EL30" s="522"/>
      <c r="EM30" s="522"/>
      <c r="EN30" s="522"/>
      <c r="EO30" s="522"/>
      <c r="EP30" s="522"/>
      <c r="EQ30" s="522"/>
      <c r="ER30" s="522"/>
      <c r="ES30" s="522"/>
      <c r="ET30" s="522"/>
      <c r="EU30" s="522"/>
      <c r="EV30" s="522"/>
      <c r="EW30" s="522"/>
      <c r="EX30" s="522"/>
      <c r="EY30" s="522"/>
      <c r="EZ30" s="522"/>
      <c r="FA30" s="522"/>
      <c r="FB30" s="522"/>
      <c r="FC30" s="522"/>
      <c r="FD30" s="522"/>
      <c r="FE30" s="522"/>
      <c r="FF30" s="522"/>
      <c r="FG30" s="522"/>
      <c r="FH30" s="522"/>
      <c r="FI30" s="522"/>
      <c r="FJ30" s="522"/>
      <c r="FK30" s="522"/>
      <c r="FL30" s="522"/>
      <c r="FM30" s="522"/>
      <c r="FN30" s="522"/>
      <c r="FO30" s="522"/>
      <c r="FP30" s="522"/>
      <c r="FQ30" s="522"/>
      <c r="FR30" s="522"/>
      <c r="FS30" s="522"/>
      <c r="FT30" s="522"/>
      <c r="FU30" s="522"/>
      <c r="FV30" s="522"/>
      <c r="FW30" s="522"/>
      <c r="FX30" s="522"/>
      <c r="FY30" s="522"/>
      <c r="FZ30" s="522"/>
      <c r="GA30" s="522"/>
      <c r="GB30" s="522"/>
      <c r="GC30" s="522"/>
      <c r="GD30" s="522"/>
      <c r="GE30" s="522"/>
      <c r="GF30" s="522"/>
      <c r="GG30" s="522"/>
      <c r="GH30" s="522"/>
      <c r="GI30" s="522"/>
      <c r="GJ30" s="522"/>
      <c r="GK30" s="522"/>
      <c r="GL30" s="522"/>
      <c r="GM30" s="522"/>
      <c r="GN30" s="522"/>
      <c r="GO30" s="522"/>
      <c r="GP30" s="522"/>
      <c r="GQ30" s="522"/>
      <c r="GR30" s="522"/>
      <c r="GS30" s="522"/>
      <c r="GT30" s="522"/>
      <c r="GU30" s="541"/>
      <c r="GV30" s="541"/>
      <c r="GW30" s="541"/>
      <c r="GX30" s="541"/>
      <c r="GY30" s="541"/>
      <c r="GZ30" s="541"/>
      <c r="HA30" s="541"/>
      <c r="HB30" s="541"/>
      <c r="HC30" s="541"/>
      <c r="HD30" s="541"/>
      <c r="HE30" s="541"/>
      <c r="HF30" s="541"/>
      <c r="HG30" s="541"/>
      <c r="HH30" s="541"/>
      <c r="HI30" s="541"/>
      <c r="HJ30" s="541"/>
      <c r="HK30" s="541"/>
      <c r="HL30" s="541"/>
      <c r="HM30" s="541"/>
      <c r="HN30" s="541"/>
      <c r="HO30" s="541"/>
      <c r="HP30" s="541"/>
      <c r="HQ30" s="541"/>
      <c r="HR30" s="541"/>
      <c r="HS30" s="541"/>
      <c r="HT30" s="541"/>
      <c r="HU30" s="541"/>
      <c r="HV30" s="541"/>
      <c r="HW30" s="541"/>
      <c r="HX30" s="541"/>
      <c r="HY30" s="541"/>
      <c r="HZ30" s="541"/>
      <c r="IA30" s="541"/>
      <c r="IB30" s="541"/>
      <c r="IC30" s="541"/>
    </row>
    <row r="31" spans="1:237" s="518" customFormat="1" ht="27.75" customHeight="1">
      <c r="A31" s="535" t="s">
        <v>792</v>
      </c>
      <c r="B31" s="495"/>
      <c r="C31" s="495"/>
      <c r="D31" s="495"/>
      <c r="E31" s="535"/>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2"/>
      <c r="CI31" s="522"/>
      <c r="CJ31" s="522"/>
      <c r="CK31" s="522"/>
      <c r="CL31" s="522"/>
      <c r="CM31" s="522"/>
      <c r="CN31" s="522"/>
      <c r="CO31" s="522"/>
      <c r="CP31" s="522"/>
      <c r="CQ31" s="522"/>
      <c r="CR31" s="522"/>
      <c r="CS31" s="522"/>
      <c r="CT31" s="522"/>
      <c r="CU31" s="522"/>
      <c r="CV31" s="522"/>
      <c r="CW31" s="522"/>
      <c r="CX31" s="522"/>
      <c r="CY31" s="522"/>
      <c r="CZ31" s="522"/>
      <c r="DA31" s="522"/>
      <c r="DB31" s="522"/>
      <c r="DC31" s="522"/>
      <c r="DD31" s="522"/>
      <c r="DE31" s="522"/>
      <c r="DF31" s="522"/>
      <c r="DG31" s="522"/>
      <c r="DH31" s="522"/>
      <c r="DI31" s="522"/>
      <c r="DJ31" s="522"/>
      <c r="DK31" s="522"/>
      <c r="DL31" s="522"/>
      <c r="DM31" s="522"/>
      <c r="DN31" s="522"/>
      <c r="DO31" s="522"/>
      <c r="DP31" s="522"/>
      <c r="DQ31" s="522"/>
      <c r="DR31" s="522"/>
      <c r="DS31" s="522"/>
      <c r="DT31" s="522"/>
      <c r="DU31" s="522"/>
      <c r="DV31" s="522"/>
      <c r="DW31" s="522"/>
      <c r="DX31" s="522"/>
      <c r="DY31" s="522"/>
      <c r="DZ31" s="522"/>
      <c r="EA31" s="522"/>
      <c r="EB31" s="522"/>
      <c r="EC31" s="522"/>
      <c r="ED31" s="522"/>
      <c r="EE31" s="522"/>
      <c r="EF31" s="522"/>
      <c r="EG31" s="522"/>
      <c r="EH31" s="522"/>
      <c r="EI31" s="522"/>
      <c r="EJ31" s="522"/>
      <c r="EK31" s="522"/>
      <c r="EL31" s="522"/>
      <c r="EM31" s="522"/>
      <c r="EN31" s="522"/>
      <c r="EO31" s="522"/>
      <c r="EP31" s="522"/>
      <c r="EQ31" s="522"/>
      <c r="ER31" s="522"/>
      <c r="ES31" s="522"/>
      <c r="ET31" s="522"/>
      <c r="EU31" s="522"/>
      <c r="EV31" s="522"/>
      <c r="EW31" s="522"/>
      <c r="EX31" s="522"/>
      <c r="EY31" s="522"/>
      <c r="EZ31" s="522"/>
      <c r="FA31" s="522"/>
      <c r="FB31" s="522"/>
      <c r="FC31" s="522"/>
      <c r="FD31" s="522"/>
      <c r="FE31" s="522"/>
      <c r="FF31" s="522"/>
      <c r="FG31" s="522"/>
      <c r="FH31" s="522"/>
      <c r="FI31" s="522"/>
      <c r="FJ31" s="522"/>
      <c r="FK31" s="522"/>
      <c r="FL31" s="522"/>
      <c r="FM31" s="522"/>
      <c r="FN31" s="522"/>
      <c r="FO31" s="522"/>
      <c r="FP31" s="522"/>
      <c r="FQ31" s="522"/>
      <c r="FR31" s="522"/>
      <c r="FS31" s="522"/>
      <c r="FT31" s="522"/>
      <c r="FU31" s="522"/>
      <c r="FV31" s="522"/>
      <c r="FW31" s="522"/>
      <c r="FX31" s="522"/>
      <c r="FY31" s="522"/>
      <c r="FZ31" s="522"/>
      <c r="GA31" s="522"/>
      <c r="GB31" s="522"/>
      <c r="GC31" s="522"/>
      <c r="GD31" s="522"/>
      <c r="GE31" s="522"/>
      <c r="GF31" s="522"/>
      <c r="GG31" s="522"/>
      <c r="GH31" s="522"/>
      <c r="GI31" s="522"/>
      <c r="GJ31" s="522"/>
      <c r="GK31" s="522"/>
      <c r="GL31" s="522"/>
      <c r="GM31" s="522"/>
      <c r="GN31" s="522"/>
      <c r="GO31" s="522"/>
      <c r="GP31" s="522"/>
      <c r="GQ31" s="522"/>
      <c r="GR31" s="522"/>
      <c r="GS31" s="522"/>
      <c r="GT31" s="522"/>
      <c r="GU31" s="541"/>
      <c r="GV31" s="541"/>
      <c r="GW31" s="541"/>
      <c r="GX31" s="541"/>
      <c r="GY31" s="541"/>
      <c r="GZ31" s="541"/>
      <c r="HA31" s="541"/>
      <c r="HB31" s="541"/>
      <c r="HC31" s="541"/>
      <c r="HD31" s="541"/>
      <c r="HE31" s="541"/>
      <c r="HF31" s="541"/>
      <c r="HG31" s="541"/>
      <c r="HH31" s="541"/>
      <c r="HI31" s="541"/>
      <c r="HJ31" s="541"/>
      <c r="HK31" s="541"/>
      <c r="HL31" s="541"/>
      <c r="HM31" s="541"/>
      <c r="HN31" s="541"/>
      <c r="HO31" s="541"/>
      <c r="HP31" s="541"/>
      <c r="HQ31" s="541"/>
      <c r="HR31" s="541"/>
      <c r="HS31" s="541"/>
      <c r="HT31" s="541"/>
      <c r="HU31" s="541"/>
      <c r="HV31" s="541"/>
      <c r="HW31" s="541"/>
      <c r="HX31" s="541"/>
      <c r="HY31" s="541"/>
      <c r="HZ31" s="541"/>
      <c r="IA31" s="541"/>
      <c r="IB31" s="541"/>
      <c r="IC31" s="541"/>
    </row>
    <row r="32" spans="1:237" s="518" customFormat="1" ht="27.75" customHeight="1">
      <c r="A32" s="535" t="s">
        <v>793</v>
      </c>
      <c r="B32" s="495"/>
      <c r="C32" s="495"/>
      <c r="D32" s="495"/>
      <c r="E32" s="535"/>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22"/>
      <c r="CO32" s="522"/>
      <c r="CP32" s="522"/>
      <c r="CQ32" s="522"/>
      <c r="CR32" s="522"/>
      <c r="CS32" s="522"/>
      <c r="CT32" s="522"/>
      <c r="CU32" s="522"/>
      <c r="CV32" s="522"/>
      <c r="CW32" s="522"/>
      <c r="CX32" s="522"/>
      <c r="CY32" s="522"/>
      <c r="CZ32" s="522"/>
      <c r="DA32" s="522"/>
      <c r="DB32" s="522"/>
      <c r="DC32" s="522"/>
      <c r="DD32" s="522"/>
      <c r="DE32" s="522"/>
      <c r="DF32" s="522"/>
      <c r="DG32" s="522"/>
      <c r="DH32" s="522"/>
      <c r="DI32" s="522"/>
      <c r="DJ32" s="522"/>
      <c r="DK32" s="522"/>
      <c r="DL32" s="522"/>
      <c r="DM32" s="522"/>
      <c r="DN32" s="522"/>
      <c r="DO32" s="522"/>
      <c r="DP32" s="522"/>
      <c r="DQ32" s="522"/>
      <c r="DR32" s="522"/>
      <c r="DS32" s="522"/>
      <c r="DT32" s="522"/>
      <c r="DU32" s="522"/>
      <c r="DV32" s="522"/>
      <c r="DW32" s="522"/>
      <c r="DX32" s="522"/>
      <c r="DY32" s="522"/>
      <c r="DZ32" s="522"/>
      <c r="EA32" s="522"/>
      <c r="EB32" s="522"/>
      <c r="EC32" s="522"/>
      <c r="ED32" s="522"/>
      <c r="EE32" s="522"/>
      <c r="EF32" s="522"/>
      <c r="EG32" s="522"/>
      <c r="EH32" s="522"/>
      <c r="EI32" s="522"/>
      <c r="EJ32" s="522"/>
      <c r="EK32" s="522"/>
      <c r="EL32" s="522"/>
      <c r="EM32" s="522"/>
      <c r="EN32" s="522"/>
      <c r="EO32" s="522"/>
      <c r="EP32" s="522"/>
      <c r="EQ32" s="522"/>
      <c r="ER32" s="522"/>
      <c r="ES32" s="522"/>
      <c r="ET32" s="522"/>
      <c r="EU32" s="522"/>
      <c r="EV32" s="522"/>
      <c r="EW32" s="522"/>
      <c r="EX32" s="522"/>
      <c r="EY32" s="522"/>
      <c r="EZ32" s="522"/>
      <c r="FA32" s="522"/>
      <c r="FB32" s="522"/>
      <c r="FC32" s="522"/>
      <c r="FD32" s="522"/>
      <c r="FE32" s="522"/>
      <c r="FF32" s="522"/>
      <c r="FG32" s="522"/>
      <c r="FH32" s="522"/>
      <c r="FI32" s="522"/>
      <c r="FJ32" s="522"/>
      <c r="FK32" s="522"/>
      <c r="FL32" s="522"/>
      <c r="FM32" s="522"/>
      <c r="FN32" s="522"/>
      <c r="FO32" s="522"/>
      <c r="FP32" s="522"/>
      <c r="FQ32" s="522"/>
      <c r="FR32" s="522"/>
      <c r="FS32" s="522"/>
      <c r="FT32" s="522"/>
      <c r="FU32" s="522"/>
      <c r="FV32" s="522"/>
      <c r="FW32" s="522"/>
      <c r="FX32" s="522"/>
      <c r="FY32" s="522"/>
      <c r="FZ32" s="522"/>
      <c r="GA32" s="522"/>
      <c r="GB32" s="522"/>
      <c r="GC32" s="522"/>
      <c r="GD32" s="522"/>
      <c r="GE32" s="522"/>
      <c r="GF32" s="522"/>
      <c r="GG32" s="522"/>
      <c r="GH32" s="522"/>
      <c r="GI32" s="522"/>
      <c r="GJ32" s="522"/>
      <c r="GK32" s="522"/>
      <c r="GL32" s="522"/>
      <c r="GM32" s="522"/>
      <c r="GN32" s="522"/>
      <c r="GO32" s="522"/>
      <c r="GP32" s="522"/>
      <c r="GQ32" s="522"/>
      <c r="GR32" s="522"/>
      <c r="GS32" s="522"/>
      <c r="GT32" s="522"/>
      <c r="GU32" s="541"/>
      <c r="GV32" s="541"/>
      <c r="GW32" s="541"/>
      <c r="GX32" s="541"/>
      <c r="GY32" s="541"/>
      <c r="GZ32" s="541"/>
      <c r="HA32" s="541"/>
      <c r="HB32" s="541"/>
      <c r="HC32" s="541"/>
      <c r="HD32" s="541"/>
      <c r="HE32" s="541"/>
      <c r="HF32" s="541"/>
      <c r="HG32" s="541"/>
      <c r="HH32" s="541"/>
      <c r="HI32" s="541"/>
      <c r="HJ32" s="541"/>
      <c r="HK32" s="541"/>
      <c r="HL32" s="541"/>
      <c r="HM32" s="541"/>
      <c r="HN32" s="541"/>
      <c r="HO32" s="541"/>
      <c r="HP32" s="541"/>
      <c r="HQ32" s="541"/>
      <c r="HR32" s="541"/>
      <c r="HS32" s="541"/>
      <c r="HT32" s="541"/>
      <c r="HU32" s="541"/>
      <c r="HV32" s="541"/>
      <c r="HW32" s="541"/>
      <c r="HX32" s="541"/>
      <c r="HY32" s="541"/>
      <c r="HZ32" s="541"/>
      <c r="IA32" s="541"/>
      <c r="IB32" s="541"/>
      <c r="IC32" s="541"/>
    </row>
    <row r="33" spans="1:237" s="518" customFormat="1" ht="27.75" customHeight="1">
      <c r="A33" s="535" t="s">
        <v>794</v>
      </c>
      <c r="B33" s="495"/>
      <c r="C33" s="495"/>
      <c r="D33" s="495"/>
      <c r="E33" s="534"/>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522"/>
      <c r="BY33" s="522"/>
      <c r="BZ33" s="522"/>
      <c r="CA33" s="522"/>
      <c r="CB33" s="522"/>
      <c r="CC33" s="522"/>
      <c r="CD33" s="522"/>
      <c r="CE33" s="522"/>
      <c r="CF33" s="522"/>
      <c r="CG33" s="522"/>
      <c r="CH33" s="522"/>
      <c r="CI33" s="522"/>
      <c r="CJ33" s="522"/>
      <c r="CK33" s="522"/>
      <c r="CL33" s="522"/>
      <c r="CM33" s="522"/>
      <c r="CN33" s="522"/>
      <c r="CO33" s="522"/>
      <c r="CP33" s="522"/>
      <c r="CQ33" s="522"/>
      <c r="CR33" s="522"/>
      <c r="CS33" s="522"/>
      <c r="CT33" s="522"/>
      <c r="CU33" s="522"/>
      <c r="CV33" s="522"/>
      <c r="CW33" s="522"/>
      <c r="CX33" s="522"/>
      <c r="CY33" s="522"/>
      <c r="CZ33" s="522"/>
      <c r="DA33" s="522"/>
      <c r="DB33" s="522"/>
      <c r="DC33" s="522"/>
      <c r="DD33" s="522"/>
      <c r="DE33" s="522"/>
      <c r="DF33" s="522"/>
      <c r="DG33" s="522"/>
      <c r="DH33" s="522"/>
      <c r="DI33" s="522"/>
      <c r="DJ33" s="522"/>
      <c r="DK33" s="522"/>
      <c r="DL33" s="522"/>
      <c r="DM33" s="522"/>
      <c r="DN33" s="522"/>
      <c r="DO33" s="522"/>
      <c r="DP33" s="522"/>
      <c r="DQ33" s="522"/>
      <c r="DR33" s="522"/>
      <c r="DS33" s="522"/>
      <c r="DT33" s="522"/>
      <c r="DU33" s="522"/>
      <c r="DV33" s="522"/>
      <c r="DW33" s="522"/>
      <c r="DX33" s="522"/>
      <c r="DY33" s="522"/>
      <c r="DZ33" s="522"/>
      <c r="EA33" s="522"/>
      <c r="EB33" s="522"/>
      <c r="EC33" s="522"/>
      <c r="ED33" s="522"/>
      <c r="EE33" s="522"/>
      <c r="EF33" s="522"/>
      <c r="EG33" s="522"/>
      <c r="EH33" s="522"/>
      <c r="EI33" s="522"/>
      <c r="EJ33" s="522"/>
      <c r="EK33" s="522"/>
      <c r="EL33" s="522"/>
      <c r="EM33" s="522"/>
      <c r="EN33" s="522"/>
      <c r="EO33" s="522"/>
      <c r="EP33" s="522"/>
      <c r="EQ33" s="522"/>
      <c r="ER33" s="522"/>
      <c r="ES33" s="522"/>
      <c r="ET33" s="522"/>
      <c r="EU33" s="522"/>
      <c r="EV33" s="522"/>
      <c r="EW33" s="522"/>
      <c r="EX33" s="522"/>
      <c r="EY33" s="522"/>
      <c r="EZ33" s="522"/>
      <c r="FA33" s="522"/>
      <c r="FB33" s="522"/>
      <c r="FC33" s="522"/>
      <c r="FD33" s="522"/>
      <c r="FE33" s="522"/>
      <c r="FF33" s="522"/>
      <c r="FG33" s="522"/>
      <c r="FH33" s="522"/>
      <c r="FI33" s="522"/>
      <c r="FJ33" s="522"/>
      <c r="FK33" s="522"/>
      <c r="FL33" s="522"/>
      <c r="FM33" s="522"/>
      <c r="FN33" s="522"/>
      <c r="FO33" s="522"/>
      <c r="FP33" s="522"/>
      <c r="FQ33" s="522"/>
      <c r="FR33" s="522"/>
      <c r="FS33" s="522"/>
      <c r="FT33" s="522"/>
      <c r="FU33" s="522"/>
      <c r="FV33" s="522"/>
      <c r="FW33" s="522"/>
      <c r="FX33" s="522"/>
      <c r="FY33" s="522"/>
      <c r="FZ33" s="522"/>
      <c r="GA33" s="522"/>
      <c r="GB33" s="522"/>
      <c r="GC33" s="522"/>
      <c r="GD33" s="522"/>
      <c r="GE33" s="522"/>
      <c r="GF33" s="522"/>
      <c r="GG33" s="522"/>
      <c r="GH33" s="522"/>
      <c r="GI33" s="522"/>
      <c r="GJ33" s="522"/>
      <c r="GK33" s="522"/>
      <c r="GL33" s="522"/>
      <c r="GM33" s="522"/>
      <c r="GN33" s="522"/>
      <c r="GO33" s="522"/>
      <c r="GP33" s="522"/>
      <c r="GQ33" s="522"/>
      <c r="GR33" s="522"/>
      <c r="GS33" s="522"/>
      <c r="GT33" s="522"/>
      <c r="GU33" s="541"/>
      <c r="GV33" s="541"/>
      <c r="GW33" s="541"/>
      <c r="GX33" s="541"/>
      <c r="GY33" s="541"/>
      <c r="GZ33" s="541"/>
      <c r="HA33" s="541"/>
      <c r="HB33" s="541"/>
      <c r="HC33" s="541"/>
      <c r="HD33" s="541"/>
      <c r="HE33" s="541"/>
      <c r="HF33" s="541"/>
      <c r="HG33" s="541"/>
      <c r="HH33" s="541"/>
      <c r="HI33" s="541"/>
      <c r="HJ33" s="541"/>
      <c r="HK33" s="541"/>
      <c r="HL33" s="541"/>
      <c r="HM33" s="541"/>
      <c r="HN33" s="541"/>
      <c r="HO33" s="541"/>
      <c r="HP33" s="541"/>
      <c r="HQ33" s="541"/>
      <c r="HR33" s="541"/>
      <c r="HS33" s="541"/>
      <c r="HT33" s="541"/>
      <c r="HU33" s="541"/>
      <c r="HV33" s="541"/>
      <c r="HW33" s="541"/>
      <c r="HX33" s="541"/>
      <c r="HY33" s="541"/>
      <c r="HZ33" s="541"/>
      <c r="IA33" s="541"/>
      <c r="IB33" s="541"/>
      <c r="IC33" s="541"/>
    </row>
    <row r="34" spans="1:237" s="518" customFormat="1" ht="27.75" customHeight="1">
      <c r="A34" s="535" t="s">
        <v>698</v>
      </c>
      <c r="B34" s="495"/>
      <c r="C34" s="495"/>
      <c r="D34" s="495"/>
      <c r="E34" s="535"/>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c r="BW34" s="522"/>
      <c r="BX34" s="522"/>
      <c r="BY34" s="522"/>
      <c r="BZ34" s="522"/>
      <c r="CA34" s="522"/>
      <c r="CB34" s="522"/>
      <c r="CC34" s="522"/>
      <c r="CD34" s="522"/>
      <c r="CE34" s="522"/>
      <c r="CF34" s="522"/>
      <c r="CG34" s="522"/>
      <c r="CH34" s="522"/>
      <c r="CI34" s="522"/>
      <c r="CJ34" s="522"/>
      <c r="CK34" s="522"/>
      <c r="CL34" s="522"/>
      <c r="CM34" s="522"/>
      <c r="CN34" s="522"/>
      <c r="CO34" s="522"/>
      <c r="CP34" s="522"/>
      <c r="CQ34" s="522"/>
      <c r="CR34" s="522"/>
      <c r="CS34" s="522"/>
      <c r="CT34" s="522"/>
      <c r="CU34" s="522"/>
      <c r="CV34" s="522"/>
      <c r="CW34" s="522"/>
      <c r="CX34" s="522"/>
      <c r="CY34" s="522"/>
      <c r="CZ34" s="522"/>
      <c r="DA34" s="522"/>
      <c r="DB34" s="522"/>
      <c r="DC34" s="522"/>
      <c r="DD34" s="522"/>
      <c r="DE34" s="522"/>
      <c r="DF34" s="522"/>
      <c r="DG34" s="522"/>
      <c r="DH34" s="522"/>
      <c r="DI34" s="522"/>
      <c r="DJ34" s="522"/>
      <c r="DK34" s="522"/>
      <c r="DL34" s="522"/>
      <c r="DM34" s="522"/>
      <c r="DN34" s="522"/>
      <c r="DO34" s="522"/>
      <c r="DP34" s="522"/>
      <c r="DQ34" s="522"/>
      <c r="DR34" s="522"/>
      <c r="DS34" s="522"/>
      <c r="DT34" s="522"/>
      <c r="DU34" s="522"/>
      <c r="DV34" s="522"/>
      <c r="DW34" s="522"/>
      <c r="DX34" s="522"/>
      <c r="DY34" s="522"/>
      <c r="DZ34" s="522"/>
      <c r="EA34" s="522"/>
      <c r="EB34" s="522"/>
      <c r="EC34" s="522"/>
      <c r="ED34" s="522"/>
      <c r="EE34" s="522"/>
      <c r="EF34" s="522"/>
      <c r="EG34" s="522"/>
      <c r="EH34" s="522"/>
      <c r="EI34" s="522"/>
      <c r="EJ34" s="522"/>
      <c r="EK34" s="522"/>
      <c r="EL34" s="522"/>
      <c r="EM34" s="522"/>
      <c r="EN34" s="522"/>
      <c r="EO34" s="522"/>
      <c r="EP34" s="522"/>
      <c r="EQ34" s="522"/>
      <c r="ER34" s="522"/>
      <c r="ES34" s="522"/>
      <c r="ET34" s="522"/>
      <c r="EU34" s="522"/>
      <c r="EV34" s="522"/>
      <c r="EW34" s="522"/>
      <c r="EX34" s="522"/>
      <c r="EY34" s="522"/>
      <c r="EZ34" s="522"/>
      <c r="FA34" s="522"/>
      <c r="FB34" s="522"/>
      <c r="FC34" s="522"/>
      <c r="FD34" s="522"/>
      <c r="FE34" s="522"/>
      <c r="FF34" s="522"/>
      <c r="FG34" s="522"/>
      <c r="FH34" s="522"/>
      <c r="FI34" s="522"/>
      <c r="FJ34" s="522"/>
      <c r="FK34" s="522"/>
      <c r="FL34" s="522"/>
      <c r="FM34" s="522"/>
      <c r="FN34" s="522"/>
      <c r="FO34" s="522"/>
      <c r="FP34" s="522"/>
      <c r="FQ34" s="522"/>
      <c r="FR34" s="522"/>
      <c r="FS34" s="522"/>
      <c r="FT34" s="522"/>
      <c r="FU34" s="522"/>
      <c r="FV34" s="522"/>
      <c r="FW34" s="522"/>
      <c r="FX34" s="522"/>
      <c r="FY34" s="522"/>
      <c r="FZ34" s="522"/>
      <c r="GA34" s="522"/>
      <c r="GB34" s="522"/>
      <c r="GC34" s="522"/>
      <c r="GD34" s="522"/>
      <c r="GE34" s="522"/>
      <c r="GF34" s="522"/>
      <c r="GG34" s="522"/>
      <c r="GH34" s="522"/>
      <c r="GI34" s="522"/>
      <c r="GJ34" s="522"/>
      <c r="GK34" s="522"/>
      <c r="GL34" s="522"/>
      <c r="GM34" s="522"/>
      <c r="GN34" s="522"/>
      <c r="GO34" s="522"/>
      <c r="GP34" s="522"/>
      <c r="GQ34" s="522"/>
      <c r="GR34" s="522"/>
      <c r="GS34" s="522"/>
      <c r="GT34" s="522"/>
      <c r="GU34" s="541"/>
      <c r="GV34" s="541"/>
      <c r="GW34" s="541"/>
      <c r="GX34" s="541"/>
      <c r="GY34" s="541"/>
      <c r="GZ34" s="541"/>
      <c r="HA34" s="541"/>
      <c r="HB34" s="541"/>
      <c r="HC34" s="541"/>
      <c r="HD34" s="541"/>
      <c r="HE34" s="541"/>
      <c r="HF34" s="541"/>
      <c r="HG34" s="541"/>
      <c r="HH34" s="541"/>
      <c r="HI34" s="541"/>
      <c r="HJ34" s="541"/>
      <c r="HK34" s="541"/>
      <c r="HL34" s="541"/>
      <c r="HM34" s="541"/>
      <c r="HN34" s="541"/>
      <c r="HO34" s="541"/>
      <c r="HP34" s="541"/>
      <c r="HQ34" s="541"/>
      <c r="HR34" s="541"/>
      <c r="HS34" s="541"/>
      <c r="HT34" s="541"/>
      <c r="HU34" s="541"/>
      <c r="HV34" s="541"/>
      <c r="HW34" s="541"/>
      <c r="HX34" s="541"/>
      <c r="HY34" s="541"/>
      <c r="HZ34" s="541"/>
      <c r="IA34" s="541"/>
      <c r="IB34" s="541"/>
      <c r="IC34" s="541"/>
    </row>
    <row r="35" spans="1:237" s="518" customFormat="1" ht="27.75" customHeight="1">
      <c r="A35" s="535" t="s">
        <v>795</v>
      </c>
      <c r="B35" s="495"/>
      <c r="C35" s="495"/>
      <c r="D35" s="495"/>
      <c r="E35" s="535"/>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2"/>
      <c r="BI35" s="522"/>
      <c r="BJ35" s="522"/>
      <c r="BK35" s="522"/>
      <c r="BL35" s="522"/>
      <c r="BM35" s="522"/>
      <c r="BN35" s="522"/>
      <c r="BO35" s="522"/>
      <c r="BP35" s="522"/>
      <c r="BQ35" s="522"/>
      <c r="BR35" s="522"/>
      <c r="BS35" s="522"/>
      <c r="BT35" s="522"/>
      <c r="BU35" s="522"/>
      <c r="BV35" s="522"/>
      <c r="BW35" s="522"/>
      <c r="BX35" s="522"/>
      <c r="BY35" s="522"/>
      <c r="BZ35" s="522"/>
      <c r="CA35" s="522"/>
      <c r="CB35" s="522"/>
      <c r="CC35" s="522"/>
      <c r="CD35" s="522"/>
      <c r="CE35" s="522"/>
      <c r="CF35" s="522"/>
      <c r="CG35" s="522"/>
      <c r="CH35" s="522"/>
      <c r="CI35" s="522"/>
      <c r="CJ35" s="522"/>
      <c r="CK35" s="522"/>
      <c r="CL35" s="522"/>
      <c r="CM35" s="522"/>
      <c r="CN35" s="522"/>
      <c r="CO35" s="522"/>
      <c r="CP35" s="522"/>
      <c r="CQ35" s="522"/>
      <c r="CR35" s="522"/>
      <c r="CS35" s="522"/>
      <c r="CT35" s="522"/>
      <c r="CU35" s="522"/>
      <c r="CV35" s="522"/>
      <c r="CW35" s="522"/>
      <c r="CX35" s="522"/>
      <c r="CY35" s="522"/>
      <c r="CZ35" s="522"/>
      <c r="DA35" s="522"/>
      <c r="DB35" s="522"/>
      <c r="DC35" s="522"/>
      <c r="DD35" s="522"/>
      <c r="DE35" s="522"/>
      <c r="DF35" s="522"/>
      <c r="DG35" s="522"/>
      <c r="DH35" s="522"/>
      <c r="DI35" s="522"/>
      <c r="DJ35" s="522"/>
      <c r="DK35" s="522"/>
      <c r="DL35" s="522"/>
      <c r="DM35" s="522"/>
      <c r="DN35" s="522"/>
      <c r="DO35" s="522"/>
      <c r="DP35" s="522"/>
      <c r="DQ35" s="522"/>
      <c r="DR35" s="522"/>
      <c r="DS35" s="522"/>
      <c r="DT35" s="522"/>
      <c r="DU35" s="522"/>
      <c r="DV35" s="522"/>
      <c r="DW35" s="522"/>
      <c r="DX35" s="522"/>
      <c r="DY35" s="522"/>
      <c r="DZ35" s="522"/>
      <c r="EA35" s="522"/>
      <c r="EB35" s="522"/>
      <c r="EC35" s="522"/>
      <c r="ED35" s="522"/>
      <c r="EE35" s="522"/>
      <c r="EF35" s="522"/>
      <c r="EG35" s="522"/>
      <c r="EH35" s="522"/>
      <c r="EI35" s="522"/>
      <c r="EJ35" s="522"/>
      <c r="EK35" s="522"/>
      <c r="EL35" s="522"/>
      <c r="EM35" s="522"/>
      <c r="EN35" s="522"/>
      <c r="EO35" s="522"/>
      <c r="EP35" s="522"/>
      <c r="EQ35" s="522"/>
      <c r="ER35" s="522"/>
      <c r="ES35" s="522"/>
      <c r="ET35" s="522"/>
      <c r="EU35" s="522"/>
      <c r="EV35" s="522"/>
      <c r="EW35" s="522"/>
      <c r="EX35" s="522"/>
      <c r="EY35" s="522"/>
      <c r="EZ35" s="522"/>
      <c r="FA35" s="522"/>
      <c r="FB35" s="522"/>
      <c r="FC35" s="522"/>
      <c r="FD35" s="522"/>
      <c r="FE35" s="522"/>
      <c r="FF35" s="522"/>
      <c r="FG35" s="522"/>
      <c r="FH35" s="522"/>
      <c r="FI35" s="522"/>
      <c r="FJ35" s="522"/>
      <c r="FK35" s="522"/>
      <c r="FL35" s="522"/>
      <c r="FM35" s="522"/>
      <c r="FN35" s="522"/>
      <c r="FO35" s="522"/>
      <c r="FP35" s="522"/>
      <c r="FQ35" s="522"/>
      <c r="FR35" s="522"/>
      <c r="FS35" s="522"/>
      <c r="FT35" s="522"/>
      <c r="FU35" s="522"/>
      <c r="FV35" s="522"/>
      <c r="FW35" s="522"/>
      <c r="FX35" s="522"/>
      <c r="FY35" s="522"/>
      <c r="FZ35" s="522"/>
      <c r="GA35" s="522"/>
      <c r="GB35" s="522"/>
      <c r="GC35" s="522"/>
      <c r="GD35" s="522"/>
      <c r="GE35" s="522"/>
      <c r="GF35" s="522"/>
      <c r="GG35" s="522"/>
      <c r="GH35" s="522"/>
      <c r="GI35" s="522"/>
      <c r="GJ35" s="522"/>
      <c r="GK35" s="522"/>
      <c r="GL35" s="522"/>
      <c r="GM35" s="522"/>
      <c r="GN35" s="522"/>
      <c r="GO35" s="522"/>
      <c r="GP35" s="522"/>
      <c r="GQ35" s="522"/>
      <c r="GR35" s="522"/>
      <c r="GS35" s="522"/>
      <c r="GT35" s="522"/>
      <c r="GU35" s="541"/>
      <c r="GV35" s="541"/>
      <c r="GW35" s="541"/>
      <c r="GX35" s="541"/>
      <c r="GY35" s="541"/>
      <c r="GZ35" s="541"/>
      <c r="HA35" s="541"/>
      <c r="HB35" s="541"/>
      <c r="HC35" s="541"/>
      <c r="HD35" s="541"/>
      <c r="HE35" s="541"/>
      <c r="HF35" s="541"/>
      <c r="HG35" s="541"/>
      <c r="HH35" s="541"/>
      <c r="HI35" s="541"/>
      <c r="HJ35" s="541"/>
      <c r="HK35" s="541"/>
      <c r="HL35" s="541"/>
      <c r="HM35" s="541"/>
      <c r="HN35" s="541"/>
      <c r="HO35" s="541"/>
      <c r="HP35" s="541"/>
      <c r="HQ35" s="541"/>
      <c r="HR35" s="541"/>
      <c r="HS35" s="541"/>
      <c r="HT35" s="541"/>
      <c r="HU35" s="541"/>
      <c r="HV35" s="541"/>
      <c r="HW35" s="541"/>
      <c r="HX35" s="541"/>
      <c r="HY35" s="541"/>
      <c r="HZ35" s="541"/>
      <c r="IA35" s="541"/>
      <c r="IB35" s="541"/>
      <c r="IC35" s="541"/>
    </row>
    <row r="36" spans="1:237" s="518" customFormat="1" ht="27.75" customHeight="1">
      <c r="A36" s="535" t="s">
        <v>796</v>
      </c>
      <c r="B36" s="495">
        <v>72810.01999999999</v>
      </c>
      <c r="C36" s="495">
        <v>72810.01999999999</v>
      </c>
      <c r="D36" s="495">
        <v>19521</v>
      </c>
      <c r="E36" s="537"/>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c r="BR36" s="522"/>
      <c r="BS36" s="522"/>
      <c r="BT36" s="522"/>
      <c r="BU36" s="522"/>
      <c r="BV36" s="522"/>
      <c r="BW36" s="522"/>
      <c r="BX36" s="522"/>
      <c r="BY36" s="522"/>
      <c r="BZ36" s="522"/>
      <c r="CA36" s="522"/>
      <c r="CB36" s="522"/>
      <c r="CC36" s="522"/>
      <c r="CD36" s="522"/>
      <c r="CE36" s="522"/>
      <c r="CF36" s="522"/>
      <c r="CG36" s="522"/>
      <c r="CH36" s="522"/>
      <c r="CI36" s="522"/>
      <c r="CJ36" s="522"/>
      <c r="CK36" s="522"/>
      <c r="CL36" s="522"/>
      <c r="CM36" s="522"/>
      <c r="CN36" s="522"/>
      <c r="CO36" s="522"/>
      <c r="CP36" s="522"/>
      <c r="CQ36" s="522"/>
      <c r="CR36" s="522"/>
      <c r="CS36" s="522"/>
      <c r="CT36" s="522"/>
      <c r="CU36" s="522"/>
      <c r="CV36" s="522"/>
      <c r="CW36" s="522"/>
      <c r="CX36" s="522"/>
      <c r="CY36" s="522"/>
      <c r="CZ36" s="522"/>
      <c r="DA36" s="522"/>
      <c r="DB36" s="522"/>
      <c r="DC36" s="522"/>
      <c r="DD36" s="522"/>
      <c r="DE36" s="522"/>
      <c r="DF36" s="522"/>
      <c r="DG36" s="522"/>
      <c r="DH36" s="522"/>
      <c r="DI36" s="522"/>
      <c r="DJ36" s="522"/>
      <c r="DK36" s="522"/>
      <c r="DL36" s="522"/>
      <c r="DM36" s="522"/>
      <c r="DN36" s="522"/>
      <c r="DO36" s="522"/>
      <c r="DP36" s="522"/>
      <c r="DQ36" s="522"/>
      <c r="DR36" s="522"/>
      <c r="DS36" s="522"/>
      <c r="DT36" s="522"/>
      <c r="DU36" s="522"/>
      <c r="DV36" s="522"/>
      <c r="DW36" s="522"/>
      <c r="DX36" s="522"/>
      <c r="DY36" s="522"/>
      <c r="DZ36" s="522"/>
      <c r="EA36" s="522"/>
      <c r="EB36" s="522"/>
      <c r="EC36" s="522"/>
      <c r="ED36" s="522"/>
      <c r="EE36" s="522"/>
      <c r="EF36" s="522"/>
      <c r="EG36" s="522"/>
      <c r="EH36" s="522"/>
      <c r="EI36" s="522"/>
      <c r="EJ36" s="522"/>
      <c r="EK36" s="522"/>
      <c r="EL36" s="522"/>
      <c r="EM36" s="522"/>
      <c r="EN36" s="522"/>
      <c r="EO36" s="522"/>
      <c r="EP36" s="522"/>
      <c r="EQ36" s="522"/>
      <c r="ER36" s="522"/>
      <c r="ES36" s="522"/>
      <c r="ET36" s="522"/>
      <c r="EU36" s="522"/>
      <c r="EV36" s="522"/>
      <c r="EW36" s="522"/>
      <c r="EX36" s="522"/>
      <c r="EY36" s="522"/>
      <c r="EZ36" s="522"/>
      <c r="FA36" s="522"/>
      <c r="FB36" s="522"/>
      <c r="FC36" s="522"/>
      <c r="FD36" s="522"/>
      <c r="FE36" s="522"/>
      <c r="FF36" s="522"/>
      <c r="FG36" s="522"/>
      <c r="FH36" s="522"/>
      <c r="FI36" s="522"/>
      <c r="FJ36" s="522"/>
      <c r="FK36" s="522"/>
      <c r="FL36" s="522"/>
      <c r="FM36" s="522"/>
      <c r="FN36" s="522"/>
      <c r="FO36" s="522"/>
      <c r="FP36" s="522"/>
      <c r="FQ36" s="522"/>
      <c r="FR36" s="522"/>
      <c r="FS36" s="522"/>
      <c r="FT36" s="522"/>
      <c r="FU36" s="522"/>
      <c r="FV36" s="522"/>
      <c r="FW36" s="522"/>
      <c r="FX36" s="522"/>
      <c r="FY36" s="522"/>
      <c r="FZ36" s="522"/>
      <c r="GA36" s="522"/>
      <c r="GB36" s="522"/>
      <c r="GC36" s="522"/>
      <c r="GD36" s="522"/>
      <c r="GE36" s="522"/>
      <c r="GF36" s="522"/>
      <c r="GG36" s="522"/>
      <c r="GH36" s="522"/>
      <c r="GI36" s="522"/>
      <c r="GJ36" s="522"/>
      <c r="GK36" s="522"/>
      <c r="GL36" s="522"/>
      <c r="GM36" s="522"/>
      <c r="GN36" s="522"/>
      <c r="GO36" s="522"/>
      <c r="GP36" s="522"/>
      <c r="GQ36" s="522"/>
      <c r="GR36" s="522"/>
      <c r="GS36" s="522"/>
      <c r="GT36" s="522"/>
      <c r="GU36" s="541"/>
      <c r="GV36" s="541"/>
      <c r="GW36" s="541"/>
      <c r="GX36" s="541"/>
      <c r="GY36" s="541"/>
      <c r="GZ36" s="541"/>
      <c r="HA36" s="541"/>
      <c r="HB36" s="541"/>
      <c r="HC36" s="541"/>
      <c r="HD36" s="541"/>
      <c r="HE36" s="541"/>
      <c r="HF36" s="541"/>
      <c r="HG36" s="541"/>
      <c r="HH36" s="541"/>
      <c r="HI36" s="541"/>
      <c r="HJ36" s="541"/>
      <c r="HK36" s="541"/>
      <c r="HL36" s="541"/>
      <c r="HM36" s="541"/>
      <c r="HN36" s="541"/>
      <c r="HO36" s="541"/>
      <c r="HP36" s="541"/>
      <c r="HQ36" s="541"/>
      <c r="HR36" s="541"/>
      <c r="HS36" s="541"/>
      <c r="HT36" s="541"/>
      <c r="HU36" s="541"/>
      <c r="HV36" s="541"/>
      <c r="HW36" s="541"/>
      <c r="HX36" s="541"/>
      <c r="HY36" s="541"/>
      <c r="HZ36" s="541"/>
      <c r="IA36" s="541"/>
      <c r="IB36" s="541"/>
      <c r="IC36" s="541"/>
    </row>
    <row r="37" spans="1:237" s="518" customFormat="1" ht="27.75" customHeight="1">
      <c r="A37" s="535" t="s">
        <v>797</v>
      </c>
      <c r="B37" s="495"/>
      <c r="C37" s="495"/>
      <c r="D37" s="495"/>
      <c r="E37" s="344"/>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522"/>
      <c r="BQ37" s="522"/>
      <c r="BR37" s="522"/>
      <c r="BS37" s="522"/>
      <c r="BT37" s="522"/>
      <c r="BU37" s="522"/>
      <c r="BV37" s="522"/>
      <c r="BW37" s="522"/>
      <c r="BX37" s="522"/>
      <c r="BY37" s="522"/>
      <c r="BZ37" s="522"/>
      <c r="CA37" s="522"/>
      <c r="CB37" s="522"/>
      <c r="CC37" s="522"/>
      <c r="CD37" s="522"/>
      <c r="CE37" s="522"/>
      <c r="CF37" s="522"/>
      <c r="CG37" s="522"/>
      <c r="CH37" s="522"/>
      <c r="CI37" s="522"/>
      <c r="CJ37" s="522"/>
      <c r="CK37" s="522"/>
      <c r="CL37" s="522"/>
      <c r="CM37" s="522"/>
      <c r="CN37" s="522"/>
      <c r="CO37" s="522"/>
      <c r="CP37" s="522"/>
      <c r="CQ37" s="522"/>
      <c r="CR37" s="522"/>
      <c r="CS37" s="522"/>
      <c r="CT37" s="522"/>
      <c r="CU37" s="522"/>
      <c r="CV37" s="522"/>
      <c r="CW37" s="522"/>
      <c r="CX37" s="522"/>
      <c r="CY37" s="522"/>
      <c r="CZ37" s="522"/>
      <c r="DA37" s="522"/>
      <c r="DB37" s="522"/>
      <c r="DC37" s="522"/>
      <c r="DD37" s="522"/>
      <c r="DE37" s="522"/>
      <c r="DF37" s="522"/>
      <c r="DG37" s="522"/>
      <c r="DH37" s="522"/>
      <c r="DI37" s="522"/>
      <c r="DJ37" s="522"/>
      <c r="DK37" s="522"/>
      <c r="DL37" s="522"/>
      <c r="DM37" s="522"/>
      <c r="DN37" s="522"/>
      <c r="DO37" s="522"/>
      <c r="DP37" s="522"/>
      <c r="DQ37" s="522"/>
      <c r="DR37" s="522"/>
      <c r="DS37" s="522"/>
      <c r="DT37" s="522"/>
      <c r="DU37" s="522"/>
      <c r="DV37" s="522"/>
      <c r="DW37" s="522"/>
      <c r="DX37" s="522"/>
      <c r="DY37" s="522"/>
      <c r="DZ37" s="522"/>
      <c r="EA37" s="522"/>
      <c r="EB37" s="522"/>
      <c r="EC37" s="522"/>
      <c r="ED37" s="522"/>
      <c r="EE37" s="522"/>
      <c r="EF37" s="522"/>
      <c r="EG37" s="522"/>
      <c r="EH37" s="522"/>
      <c r="EI37" s="522"/>
      <c r="EJ37" s="522"/>
      <c r="EK37" s="522"/>
      <c r="EL37" s="522"/>
      <c r="EM37" s="522"/>
      <c r="EN37" s="522"/>
      <c r="EO37" s="522"/>
      <c r="EP37" s="522"/>
      <c r="EQ37" s="522"/>
      <c r="ER37" s="522"/>
      <c r="ES37" s="522"/>
      <c r="ET37" s="522"/>
      <c r="EU37" s="522"/>
      <c r="EV37" s="522"/>
      <c r="EW37" s="522"/>
      <c r="EX37" s="522"/>
      <c r="EY37" s="522"/>
      <c r="EZ37" s="522"/>
      <c r="FA37" s="522"/>
      <c r="FB37" s="522"/>
      <c r="FC37" s="522"/>
      <c r="FD37" s="522"/>
      <c r="FE37" s="522"/>
      <c r="FF37" s="522"/>
      <c r="FG37" s="522"/>
      <c r="FH37" s="522"/>
      <c r="FI37" s="522"/>
      <c r="FJ37" s="522"/>
      <c r="FK37" s="522"/>
      <c r="FL37" s="522"/>
      <c r="FM37" s="522"/>
      <c r="FN37" s="522"/>
      <c r="FO37" s="522"/>
      <c r="FP37" s="522"/>
      <c r="FQ37" s="522"/>
      <c r="FR37" s="522"/>
      <c r="FS37" s="522"/>
      <c r="FT37" s="522"/>
      <c r="FU37" s="522"/>
      <c r="FV37" s="522"/>
      <c r="FW37" s="522"/>
      <c r="FX37" s="522"/>
      <c r="FY37" s="522"/>
      <c r="FZ37" s="522"/>
      <c r="GA37" s="522"/>
      <c r="GB37" s="522"/>
      <c r="GC37" s="522"/>
      <c r="GD37" s="522"/>
      <c r="GE37" s="522"/>
      <c r="GF37" s="522"/>
      <c r="GG37" s="522"/>
      <c r="GH37" s="522"/>
      <c r="GI37" s="522"/>
      <c r="GJ37" s="522"/>
      <c r="GK37" s="522"/>
      <c r="GL37" s="522"/>
      <c r="GM37" s="522"/>
      <c r="GN37" s="522"/>
      <c r="GO37" s="522"/>
      <c r="GP37" s="522"/>
      <c r="GQ37" s="522"/>
      <c r="GR37" s="522"/>
      <c r="GS37" s="522"/>
      <c r="GT37" s="522"/>
      <c r="GU37" s="541"/>
      <c r="GV37" s="541"/>
      <c r="GW37" s="541"/>
      <c r="GX37" s="541"/>
      <c r="GY37" s="541"/>
      <c r="GZ37" s="541"/>
      <c r="HA37" s="541"/>
      <c r="HB37" s="541"/>
      <c r="HC37" s="541"/>
      <c r="HD37" s="541"/>
      <c r="HE37" s="541"/>
      <c r="HF37" s="541"/>
      <c r="HG37" s="541"/>
      <c r="HH37" s="541"/>
      <c r="HI37" s="541"/>
      <c r="HJ37" s="541"/>
      <c r="HK37" s="541"/>
      <c r="HL37" s="541"/>
      <c r="HM37" s="541"/>
      <c r="HN37" s="541"/>
      <c r="HO37" s="541"/>
      <c r="HP37" s="541"/>
      <c r="HQ37" s="541"/>
      <c r="HR37" s="541"/>
      <c r="HS37" s="541"/>
      <c r="HT37" s="541"/>
      <c r="HU37" s="541"/>
      <c r="HV37" s="541"/>
      <c r="HW37" s="541"/>
      <c r="HX37" s="541"/>
      <c r="HY37" s="541"/>
      <c r="HZ37" s="541"/>
      <c r="IA37" s="541"/>
      <c r="IB37" s="541"/>
      <c r="IC37" s="541"/>
    </row>
    <row r="38" spans="1:237" s="518" customFormat="1" ht="27.75" customHeight="1">
      <c r="A38" s="535" t="s">
        <v>798</v>
      </c>
      <c r="B38" s="495"/>
      <c r="C38" s="495"/>
      <c r="D38" s="495"/>
      <c r="E38" s="344"/>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522"/>
      <c r="BR38" s="522"/>
      <c r="BS38" s="522"/>
      <c r="BT38" s="522"/>
      <c r="BU38" s="522"/>
      <c r="BV38" s="522"/>
      <c r="BW38" s="522"/>
      <c r="BX38" s="522"/>
      <c r="BY38" s="522"/>
      <c r="BZ38" s="522"/>
      <c r="CA38" s="522"/>
      <c r="CB38" s="522"/>
      <c r="CC38" s="522"/>
      <c r="CD38" s="522"/>
      <c r="CE38" s="522"/>
      <c r="CF38" s="522"/>
      <c r="CG38" s="522"/>
      <c r="CH38" s="522"/>
      <c r="CI38" s="522"/>
      <c r="CJ38" s="522"/>
      <c r="CK38" s="522"/>
      <c r="CL38" s="522"/>
      <c r="CM38" s="522"/>
      <c r="CN38" s="522"/>
      <c r="CO38" s="522"/>
      <c r="CP38" s="522"/>
      <c r="CQ38" s="522"/>
      <c r="CR38" s="522"/>
      <c r="CS38" s="522"/>
      <c r="CT38" s="522"/>
      <c r="CU38" s="522"/>
      <c r="CV38" s="522"/>
      <c r="CW38" s="522"/>
      <c r="CX38" s="522"/>
      <c r="CY38" s="522"/>
      <c r="CZ38" s="522"/>
      <c r="DA38" s="522"/>
      <c r="DB38" s="522"/>
      <c r="DC38" s="522"/>
      <c r="DD38" s="522"/>
      <c r="DE38" s="522"/>
      <c r="DF38" s="522"/>
      <c r="DG38" s="522"/>
      <c r="DH38" s="522"/>
      <c r="DI38" s="522"/>
      <c r="DJ38" s="522"/>
      <c r="DK38" s="522"/>
      <c r="DL38" s="522"/>
      <c r="DM38" s="522"/>
      <c r="DN38" s="522"/>
      <c r="DO38" s="522"/>
      <c r="DP38" s="522"/>
      <c r="DQ38" s="522"/>
      <c r="DR38" s="522"/>
      <c r="DS38" s="522"/>
      <c r="DT38" s="522"/>
      <c r="DU38" s="522"/>
      <c r="DV38" s="522"/>
      <c r="DW38" s="522"/>
      <c r="DX38" s="522"/>
      <c r="DY38" s="522"/>
      <c r="DZ38" s="522"/>
      <c r="EA38" s="522"/>
      <c r="EB38" s="522"/>
      <c r="EC38" s="522"/>
      <c r="ED38" s="522"/>
      <c r="EE38" s="522"/>
      <c r="EF38" s="522"/>
      <c r="EG38" s="522"/>
      <c r="EH38" s="522"/>
      <c r="EI38" s="522"/>
      <c r="EJ38" s="522"/>
      <c r="EK38" s="522"/>
      <c r="EL38" s="522"/>
      <c r="EM38" s="522"/>
      <c r="EN38" s="522"/>
      <c r="EO38" s="522"/>
      <c r="EP38" s="522"/>
      <c r="EQ38" s="522"/>
      <c r="ER38" s="522"/>
      <c r="ES38" s="522"/>
      <c r="ET38" s="522"/>
      <c r="EU38" s="522"/>
      <c r="EV38" s="522"/>
      <c r="EW38" s="522"/>
      <c r="EX38" s="522"/>
      <c r="EY38" s="522"/>
      <c r="EZ38" s="522"/>
      <c r="FA38" s="522"/>
      <c r="FB38" s="522"/>
      <c r="FC38" s="522"/>
      <c r="FD38" s="522"/>
      <c r="FE38" s="522"/>
      <c r="FF38" s="522"/>
      <c r="FG38" s="522"/>
      <c r="FH38" s="522"/>
      <c r="FI38" s="522"/>
      <c r="FJ38" s="522"/>
      <c r="FK38" s="522"/>
      <c r="FL38" s="522"/>
      <c r="FM38" s="522"/>
      <c r="FN38" s="522"/>
      <c r="FO38" s="522"/>
      <c r="FP38" s="522"/>
      <c r="FQ38" s="522"/>
      <c r="FR38" s="522"/>
      <c r="FS38" s="522"/>
      <c r="FT38" s="522"/>
      <c r="FU38" s="522"/>
      <c r="FV38" s="522"/>
      <c r="FW38" s="522"/>
      <c r="FX38" s="522"/>
      <c r="FY38" s="522"/>
      <c r="FZ38" s="522"/>
      <c r="GA38" s="522"/>
      <c r="GB38" s="522"/>
      <c r="GC38" s="522"/>
      <c r="GD38" s="522"/>
      <c r="GE38" s="522"/>
      <c r="GF38" s="522"/>
      <c r="GG38" s="522"/>
      <c r="GH38" s="522"/>
      <c r="GI38" s="522"/>
      <c r="GJ38" s="522"/>
      <c r="GK38" s="522"/>
      <c r="GL38" s="522"/>
      <c r="GM38" s="522"/>
      <c r="GN38" s="522"/>
      <c r="GO38" s="522"/>
      <c r="GP38" s="522"/>
      <c r="GQ38" s="522"/>
      <c r="GR38" s="522"/>
      <c r="GS38" s="522"/>
      <c r="GT38" s="522"/>
      <c r="GU38" s="541"/>
      <c r="GV38" s="541"/>
      <c r="GW38" s="541"/>
      <c r="GX38" s="541"/>
      <c r="GY38" s="541"/>
      <c r="GZ38" s="541"/>
      <c r="HA38" s="541"/>
      <c r="HB38" s="541"/>
      <c r="HC38" s="541"/>
      <c r="HD38" s="541"/>
      <c r="HE38" s="541"/>
      <c r="HF38" s="541"/>
      <c r="HG38" s="541"/>
      <c r="HH38" s="541"/>
      <c r="HI38" s="541"/>
      <c r="HJ38" s="541"/>
      <c r="HK38" s="541"/>
      <c r="HL38" s="541"/>
      <c r="HM38" s="541"/>
      <c r="HN38" s="541"/>
      <c r="HO38" s="541"/>
      <c r="HP38" s="541"/>
      <c r="HQ38" s="541"/>
      <c r="HR38" s="541"/>
      <c r="HS38" s="541"/>
      <c r="HT38" s="541"/>
      <c r="HU38" s="541"/>
      <c r="HV38" s="541"/>
      <c r="HW38" s="541"/>
      <c r="HX38" s="541"/>
      <c r="HY38" s="541"/>
      <c r="HZ38" s="541"/>
      <c r="IA38" s="541"/>
      <c r="IB38" s="541"/>
      <c r="IC38" s="541"/>
    </row>
    <row r="39" spans="1:237" s="518" customFormat="1" ht="27.75" customHeight="1">
      <c r="A39" s="535" t="s">
        <v>799</v>
      </c>
      <c r="B39" s="495">
        <v>19521</v>
      </c>
      <c r="C39" s="495">
        <v>19521</v>
      </c>
      <c r="D39" s="495">
        <v>19521</v>
      </c>
      <c r="E39" s="34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522"/>
      <c r="CD39" s="522"/>
      <c r="CE39" s="522"/>
      <c r="CF39" s="522"/>
      <c r="CG39" s="522"/>
      <c r="CH39" s="522"/>
      <c r="CI39" s="522"/>
      <c r="CJ39" s="522"/>
      <c r="CK39" s="522"/>
      <c r="CL39" s="522"/>
      <c r="CM39" s="522"/>
      <c r="CN39" s="522"/>
      <c r="CO39" s="522"/>
      <c r="CP39" s="522"/>
      <c r="CQ39" s="522"/>
      <c r="CR39" s="522"/>
      <c r="CS39" s="522"/>
      <c r="CT39" s="522"/>
      <c r="CU39" s="522"/>
      <c r="CV39" s="522"/>
      <c r="CW39" s="522"/>
      <c r="CX39" s="522"/>
      <c r="CY39" s="522"/>
      <c r="CZ39" s="522"/>
      <c r="DA39" s="522"/>
      <c r="DB39" s="522"/>
      <c r="DC39" s="522"/>
      <c r="DD39" s="522"/>
      <c r="DE39" s="522"/>
      <c r="DF39" s="522"/>
      <c r="DG39" s="522"/>
      <c r="DH39" s="522"/>
      <c r="DI39" s="522"/>
      <c r="DJ39" s="522"/>
      <c r="DK39" s="522"/>
      <c r="DL39" s="522"/>
      <c r="DM39" s="522"/>
      <c r="DN39" s="522"/>
      <c r="DO39" s="522"/>
      <c r="DP39" s="522"/>
      <c r="DQ39" s="522"/>
      <c r="DR39" s="522"/>
      <c r="DS39" s="522"/>
      <c r="DT39" s="522"/>
      <c r="DU39" s="522"/>
      <c r="DV39" s="522"/>
      <c r="DW39" s="522"/>
      <c r="DX39" s="522"/>
      <c r="DY39" s="522"/>
      <c r="DZ39" s="522"/>
      <c r="EA39" s="522"/>
      <c r="EB39" s="522"/>
      <c r="EC39" s="522"/>
      <c r="ED39" s="522"/>
      <c r="EE39" s="522"/>
      <c r="EF39" s="522"/>
      <c r="EG39" s="522"/>
      <c r="EH39" s="522"/>
      <c r="EI39" s="522"/>
      <c r="EJ39" s="522"/>
      <c r="EK39" s="522"/>
      <c r="EL39" s="522"/>
      <c r="EM39" s="522"/>
      <c r="EN39" s="522"/>
      <c r="EO39" s="522"/>
      <c r="EP39" s="522"/>
      <c r="EQ39" s="522"/>
      <c r="ER39" s="522"/>
      <c r="ES39" s="522"/>
      <c r="ET39" s="522"/>
      <c r="EU39" s="522"/>
      <c r="EV39" s="522"/>
      <c r="EW39" s="522"/>
      <c r="EX39" s="522"/>
      <c r="EY39" s="522"/>
      <c r="EZ39" s="522"/>
      <c r="FA39" s="522"/>
      <c r="FB39" s="522"/>
      <c r="FC39" s="522"/>
      <c r="FD39" s="522"/>
      <c r="FE39" s="522"/>
      <c r="FF39" s="522"/>
      <c r="FG39" s="522"/>
      <c r="FH39" s="522"/>
      <c r="FI39" s="522"/>
      <c r="FJ39" s="522"/>
      <c r="FK39" s="522"/>
      <c r="FL39" s="522"/>
      <c r="FM39" s="522"/>
      <c r="FN39" s="522"/>
      <c r="FO39" s="522"/>
      <c r="FP39" s="522"/>
      <c r="FQ39" s="522"/>
      <c r="FR39" s="522"/>
      <c r="FS39" s="522"/>
      <c r="FT39" s="522"/>
      <c r="FU39" s="522"/>
      <c r="FV39" s="522"/>
      <c r="FW39" s="522"/>
      <c r="FX39" s="522"/>
      <c r="FY39" s="522"/>
      <c r="FZ39" s="522"/>
      <c r="GA39" s="522"/>
      <c r="GB39" s="522"/>
      <c r="GC39" s="522"/>
      <c r="GD39" s="522"/>
      <c r="GE39" s="522"/>
      <c r="GF39" s="522"/>
      <c r="GG39" s="522"/>
      <c r="GH39" s="522"/>
      <c r="GI39" s="522"/>
      <c r="GJ39" s="522"/>
      <c r="GK39" s="522"/>
      <c r="GL39" s="522"/>
      <c r="GM39" s="522"/>
      <c r="GN39" s="522"/>
      <c r="GO39" s="522"/>
      <c r="GP39" s="522"/>
      <c r="GQ39" s="522"/>
      <c r="GR39" s="522"/>
      <c r="GS39" s="522"/>
      <c r="GT39" s="522"/>
      <c r="GU39" s="541"/>
      <c r="GV39" s="541"/>
      <c r="GW39" s="541"/>
      <c r="GX39" s="541"/>
      <c r="GY39" s="541"/>
      <c r="GZ39" s="541"/>
      <c r="HA39" s="541"/>
      <c r="HB39" s="541"/>
      <c r="HC39" s="541"/>
      <c r="HD39" s="541"/>
      <c r="HE39" s="541"/>
      <c r="HF39" s="541"/>
      <c r="HG39" s="541"/>
      <c r="HH39" s="541"/>
      <c r="HI39" s="541"/>
      <c r="HJ39" s="541"/>
      <c r="HK39" s="541"/>
      <c r="HL39" s="541"/>
      <c r="HM39" s="541"/>
      <c r="HN39" s="541"/>
      <c r="HO39" s="541"/>
      <c r="HP39" s="541"/>
      <c r="HQ39" s="541"/>
      <c r="HR39" s="541"/>
      <c r="HS39" s="541"/>
      <c r="HT39" s="541"/>
      <c r="HU39" s="541"/>
      <c r="HV39" s="541"/>
      <c r="HW39" s="541"/>
      <c r="HX39" s="541"/>
      <c r="HY39" s="541"/>
      <c r="HZ39" s="541"/>
      <c r="IA39" s="541"/>
      <c r="IB39" s="541"/>
      <c r="IC39" s="541"/>
    </row>
    <row r="40" spans="1:237" s="518" customFormat="1" ht="27.75" customHeight="1">
      <c r="A40" s="535" t="s">
        <v>800</v>
      </c>
      <c r="B40" s="495"/>
      <c r="C40" s="495"/>
      <c r="D40" s="495"/>
      <c r="E40" s="34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c r="BJ40" s="522"/>
      <c r="BK40" s="522"/>
      <c r="BL40" s="522"/>
      <c r="BM40" s="522"/>
      <c r="BN40" s="522"/>
      <c r="BO40" s="522"/>
      <c r="BP40" s="522"/>
      <c r="BQ40" s="522"/>
      <c r="BR40" s="522"/>
      <c r="BS40" s="522"/>
      <c r="BT40" s="522"/>
      <c r="BU40" s="522"/>
      <c r="BV40" s="522"/>
      <c r="BW40" s="522"/>
      <c r="BX40" s="522"/>
      <c r="BY40" s="522"/>
      <c r="BZ40" s="522"/>
      <c r="CA40" s="522"/>
      <c r="CB40" s="522"/>
      <c r="CC40" s="522"/>
      <c r="CD40" s="522"/>
      <c r="CE40" s="522"/>
      <c r="CF40" s="522"/>
      <c r="CG40" s="522"/>
      <c r="CH40" s="522"/>
      <c r="CI40" s="522"/>
      <c r="CJ40" s="522"/>
      <c r="CK40" s="522"/>
      <c r="CL40" s="522"/>
      <c r="CM40" s="522"/>
      <c r="CN40" s="522"/>
      <c r="CO40" s="522"/>
      <c r="CP40" s="522"/>
      <c r="CQ40" s="522"/>
      <c r="CR40" s="522"/>
      <c r="CS40" s="522"/>
      <c r="CT40" s="522"/>
      <c r="CU40" s="522"/>
      <c r="CV40" s="522"/>
      <c r="CW40" s="522"/>
      <c r="CX40" s="522"/>
      <c r="CY40" s="522"/>
      <c r="CZ40" s="522"/>
      <c r="DA40" s="522"/>
      <c r="DB40" s="522"/>
      <c r="DC40" s="522"/>
      <c r="DD40" s="522"/>
      <c r="DE40" s="522"/>
      <c r="DF40" s="522"/>
      <c r="DG40" s="522"/>
      <c r="DH40" s="522"/>
      <c r="DI40" s="522"/>
      <c r="DJ40" s="522"/>
      <c r="DK40" s="522"/>
      <c r="DL40" s="522"/>
      <c r="DM40" s="522"/>
      <c r="DN40" s="522"/>
      <c r="DO40" s="522"/>
      <c r="DP40" s="522"/>
      <c r="DQ40" s="522"/>
      <c r="DR40" s="522"/>
      <c r="DS40" s="522"/>
      <c r="DT40" s="522"/>
      <c r="DU40" s="522"/>
      <c r="DV40" s="522"/>
      <c r="DW40" s="522"/>
      <c r="DX40" s="522"/>
      <c r="DY40" s="522"/>
      <c r="DZ40" s="522"/>
      <c r="EA40" s="522"/>
      <c r="EB40" s="522"/>
      <c r="EC40" s="522"/>
      <c r="ED40" s="522"/>
      <c r="EE40" s="522"/>
      <c r="EF40" s="522"/>
      <c r="EG40" s="522"/>
      <c r="EH40" s="522"/>
      <c r="EI40" s="522"/>
      <c r="EJ40" s="522"/>
      <c r="EK40" s="522"/>
      <c r="EL40" s="522"/>
      <c r="EM40" s="522"/>
      <c r="EN40" s="522"/>
      <c r="EO40" s="522"/>
      <c r="EP40" s="522"/>
      <c r="EQ40" s="522"/>
      <c r="ER40" s="522"/>
      <c r="ES40" s="522"/>
      <c r="ET40" s="522"/>
      <c r="EU40" s="522"/>
      <c r="EV40" s="522"/>
      <c r="EW40" s="522"/>
      <c r="EX40" s="522"/>
      <c r="EY40" s="522"/>
      <c r="EZ40" s="522"/>
      <c r="FA40" s="522"/>
      <c r="FB40" s="522"/>
      <c r="FC40" s="522"/>
      <c r="FD40" s="522"/>
      <c r="FE40" s="522"/>
      <c r="FF40" s="522"/>
      <c r="FG40" s="522"/>
      <c r="FH40" s="522"/>
      <c r="FI40" s="522"/>
      <c r="FJ40" s="522"/>
      <c r="FK40" s="522"/>
      <c r="FL40" s="522"/>
      <c r="FM40" s="522"/>
      <c r="FN40" s="522"/>
      <c r="FO40" s="522"/>
      <c r="FP40" s="522"/>
      <c r="FQ40" s="522"/>
      <c r="FR40" s="522"/>
      <c r="FS40" s="522"/>
      <c r="FT40" s="522"/>
      <c r="FU40" s="522"/>
      <c r="FV40" s="522"/>
      <c r="FW40" s="522"/>
      <c r="FX40" s="522"/>
      <c r="FY40" s="522"/>
      <c r="FZ40" s="522"/>
      <c r="GA40" s="522"/>
      <c r="GB40" s="522"/>
      <c r="GC40" s="522"/>
      <c r="GD40" s="522"/>
      <c r="GE40" s="522"/>
      <c r="GF40" s="522"/>
      <c r="GG40" s="522"/>
      <c r="GH40" s="522"/>
      <c r="GI40" s="522"/>
      <c r="GJ40" s="522"/>
      <c r="GK40" s="522"/>
      <c r="GL40" s="522"/>
      <c r="GM40" s="522"/>
      <c r="GN40" s="522"/>
      <c r="GO40" s="522"/>
      <c r="GP40" s="522"/>
      <c r="GQ40" s="522"/>
      <c r="GR40" s="522"/>
      <c r="GS40" s="522"/>
      <c r="GT40" s="522"/>
      <c r="GU40" s="541"/>
      <c r="GV40" s="541"/>
      <c r="GW40" s="541"/>
      <c r="GX40" s="541"/>
      <c r="GY40" s="541"/>
      <c r="GZ40" s="541"/>
      <c r="HA40" s="541"/>
      <c r="HB40" s="541"/>
      <c r="HC40" s="541"/>
      <c r="HD40" s="541"/>
      <c r="HE40" s="541"/>
      <c r="HF40" s="541"/>
      <c r="HG40" s="541"/>
      <c r="HH40" s="541"/>
      <c r="HI40" s="541"/>
      <c r="HJ40" s="541"/>
      <c r="HK40" s="541"/>
      <c r="HL40" s="541"/>
      <c r="HM40" s="541"/>
      <c r="HN40" s="541"/>
      <c r="HO40" s="541"/>
      <c r="HP40" s="541"/>
      <c r="HQ40" s="541"/>
      <c r="HR40" s="541"/>
      <c r="HS40" s="541"/>
      <c r="HT40" s="541"/>
      <c r="HU40" s="541"/>
      <c r="HV40" s="541"/>
      <c r="HW40" s="541"/>
      <c r="HX40" s="541"/>
      <c r="HY40" s="541"/>
      <c r="HZ40" s="541"/>
      <c r="IA40" s="541"/>
      <c r="IB40" s="541"/>
      <c r="IC40" s="541"/>
    </row>
    <row r="41" spans="1:237" s="518" customFormat="1" ht="27.75" customHeight="1">
      <c r="A41" s="535" t="s">
        <v>801</v>
      </c>
      <c r="B41" s="495"/>
      <c r="C41" s="495"/>
      <c r="D41" s="495"/>
      <c r="E41" s="534"/>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2"/>
      <c r="BW41" s="522"/>
      <c r="BX41" s="522"/>
      <c r="BY41" s="522"/>
      <c r="BZ41" s="522"/>
      <c r="CA41" s="522"/>
      <c r="CB41" s="522"/>
      <c r="CC41" s="522"/>
      <c r="CD41" s="522"/>
      <c r="CE41" s="522"/>
      <c r="CF41" s="522"/>
      <c r="CG41" s="522"/>
      <c r="CH41" s="522"/>
      <c r="CI41" s="522"/>
      <c r="CJ41" s="522"/>
      <c r="CK41" s="522"/>
      <c r="CL41" s="522"/>
      <c r="CM41" s="522"/>
      <c r="CN41" s="522"/>
      <c r="CO41" s="522"/>
      <c r="CP41" s="522"/>
      <c r="CQ41" s="522"/>
      <c r="CR41" s="522"/>
      <c r="CS41" s="522"/>
      <c r="CT41" s="522"/>
      <c r="CU41" s="522"/>
      <c r="CV41" s="522"/>
      <c r="CW41" s="522"/>
      <c r="CX41" s="522"/>
      <c r="CY41" s="522"/>
      <c r="CZ41" s="522"/>
      <c r="DA41" s="522"/>
      <c r="DB41" s="522"/>
      <c r="DC41" s="522"/>
      <c r="DD41" s="522"/>
      <c r="DE41" s="522"/>
      <c r="DF41" s="522"/>
      <c r="DG41" s="522"/>
      <c r="DH41" s="522"/>
      <c r="DI41" s="522"/>
      <c r="DJ41" s="522"/>
      <c r="DK41" s="522"/>
      <c r="DL41" s="522"/>
      <c r="DM41" s="522"/>
      <c r="DN41" s="522"/>
      <c r="DO41" s="522"/>
      <c r="DP41" s="522"/>
      <c r="DQ41" s="522"/>
      <c r="DR41" s="522"/>
      <c r="DS41" s="522"/>
      <c r="DT41" s="522"/>
      <c r="DU41" s="522"/>
      <c r="DV41" s="522"/>
      <c r="DW41" s="522"/>
      <c r="DX41" s="522"/>
      <c r="DY41" s="522"/>
      <c r="DZ41" s="522"/>
      <c r="EA41" s="522"/>
      <c r="EB41" s="522"/>
      <c r="EC41" s="522"/>
      <c r="ED41" s="522"/>
      <c r="EE41" s="522"/>
      <c r="EF41" s="522"/>
      <c r="EG41" s="522"/>
      <c r="EH41" s="522"/>
      <c r="EI41" s="522"/>
      <c r="EJ41" s="522"/>
      <c r="EK41" s="522"/>
      <c r="EL41" s="522"/>
      <c r="EM41" s="522"/>
      <c r="EN41" s="522"/>
      <c r="EO41" s="522"/>
      <c r="EP41" s="522"/>
      <c r="EQ41" s="522"/>
      <c r="ER41" s="522"/>
      <c r="ES41" s="522"/>
      <c r="ET41" s="522"/>
      <c r="EU41" s="522"/>
      <c r="EV41" s="522"/>
      <c r="EW41" s="522"/>
      <c r="EX41" s="522"/>
      <c r="EY41" s="522"/>
      <c r="EZ41" s="522"/>
      <c r="FA41" s="522"/>
      <c r="FB41" s="522"/>
      <c r="FC41" s="522"/>
      <c r="FD41" s="522"/>
      <c r="FE41" s="522"/>
      <c r="FF41" s="522"/>
      <c r="FG41" s="522"/>
      <c r="FH41" s="522"/>
      <c r="FI41" s="522"/>
      <c r="FJ41" s="522"/>
      <c r="FK41" s="522"/>
      <c r="FL41" s="522"/>
      <c r="FM41" s="522"/>
      <c r="FN41" s="522"/>
      <c r="FO41" s="522"/>
      <c r="FP41" s="522"/>
      <c r="FQ41" s="522"/>
      <c r="FR41" s="522"/>
      <c r="FS41" s="522"/>
      <c r="FT41" s="522"/>
      <c r="FU41" s="522"/>
      <c r="FV41" s="522"/>
      <c r="FW41" s="522"/>
      <c r="FX41" s="522"/>
      <c r="FY41" s="522"/>
      <c r="FZ41" s="522"/>
      <c r="GA41" s="522"/>
      <c r="GB41" s="522"/>
      <c r="GC41" s="522"/>
      <c r="GD41" s="522"/>
      <c r="GE41" s="522"/>
      <c r="GF41" s="522"/>
      <c r="GG41" s="522"/>
      <c r="GH41" s="522"/>
      <c r="GI41" s="522"/>
      <c r="GJ41" s="522"/>
      <c r="GK41" s="522"/>
      <c r="GL41" s="522"/>
      <c r="GM41" s="522"/>
      <c r="GN41" s="522"/>
      <c r="GO41" s="522"/>
      <c r="GP41" s="522"/>
      <c r="GQ41" s="522"/>
      <c r="GR41" s="522"/>
      <c r="GS41" s="522"/>
      <c r="GT41" s="522"/>
      <c r="GU41" s="541"/>
      <c r="GV41" s="541"/>
      <c r="GW41" s="541"/>
      <c r="GX41" s="541"/>
      <c r="GY41" s="541"/>
      <c r="GZ41" s="541"/>
      <c r="HA41" s="541"/>
      <c r="HB41" s="541"/>
      <c r="HC41" s="541"/>
      <c r="HD41" s="541"/>
      <c r="HE41" s="541"/>
      <c r="HF41" s="541"/>
      <c r="HG41" s="541"/>
      <c r="HH41" s="541"/>
      <c r="HI41" s="541"/>
      <c r="HJ41" s="541"/>
      <c r="HK41" s="541"/>
      <c r="HL41" s="541"/>
      <c r="HM41" s="541"/>
      <c r="HN41" s="541"/>
      <c r="HO41" s="541"/>
      <c r="HP41" s="541"/>
      <c r="HQ41" s="541"/>
      <c r="HR41" s="541"/>
      <c r="HS41" s="541"/>
      <c r="HT41" s="541"/>
      <c r="HU41" s="541"/>
      <c r="HV41" s="541"/>
      <c r="HW41" s="541"/>
      <c r="HX41" s="541"/>
      <c r="HY41" s="541"/>
      <c r="HZ41" s="541"/>
      <c r="IA41" s="541"/>
      <c r="IB41" s="541"/>
      <c r="IC41" s="541"/>
    </row>
    <row r="42" spans="1:237" s="520" customFormat="1" ht="27.75" customHeight="1">
      <c r="A42" s="535" t="s">
        <v>802</v>
      </c>
      <c r="B42" s="495"/>
      <c r="C42" s="495"/>
      <c r="D42" s="495"/>
      <c r="E42" s="534"/>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c r="BW42" s="522"/>
      <c r="BX42" s="522"/>
      <c r="BY42" s="522"/>
      <c r="BZ42" s="522"/>
      <c r="CA42" s="522"/>
      <c r="CB42" s="522"/>
      <c r="CC42" s="522"/>
      <c r="CD42" s="522"/>
      <c r="CE42" s="522"/>
      <c r="CF42" s="522"/>
      <c r="CG42" s="522"/>
      <c r="CH42" s="522"/>
      <c r="CI42" s="522"/>
      <c r="CJ42" s="522"/>
      <c r="CK42" s="522"/>
      <c r="CL42" s="522"/>
      <c r="CM42" s="522"/>
      <c r="CN42" s="522"/>
      <c r="CO42" s="522"/>
      <c r="CP42" s="522"/>
      <c r="CQ42" s="522"/>
      <c r="CR42" s="522"/>
      <c r="CS42" s="522"/>
      <c r="CT42" s="522"/>
      <c r="CU42" s="522"/>
      <c r="CV42" s="522"/>
      <c r="CW42" s="522"/>
      <c r="CX42" s="522"/>
      <c r="CY42" s="522"/>
      <c r="CZ42" s="522"/>
      <c r="DA42" s="522"/>
      <c r="DB42" s="522"/>
      <c r="DC42" s="522"/>
      <c r="DD42" s="522"/>
      <c r="DE42" s="522"/>
      <c r="DF42" s="522"/>
      <c r="DG42" s="522"/>
      <c r="DH42" s="522"/>
      <c r="DI42" s="522"/>
      <c r="DJ42" s="522"/>
      <c r="DK42" s="522"/>
      <c r="DL42" s="522"/>
      <c r="DM42" s="522"/>
      <c r="DN42" s="522"/>
      <c r="DO42" s="522"/>
      <c r="DP42" s="522"/>
      <c r="DQ42" s="522"/>
      <c r="DR42" s="522"/>
      <c r="DS42" s="522"/>
      <c r="DT42" s="522"/>
      <c r="DU42" s="522"/>
      <c r="DV42" s="522"/>
      <c r="DW42" s="522"/>
      <c r="DX42" s="522"/>
      <c r="DY42" s="522"/>
      <c r="DZ42" s="522"/>
      <c r="EA42" s="522"/>
      <c r="EB42" s="522"/>
      <c r="EC42" s="522"/>
      <c r="ED42" s="522"/>
      <c r="EE42" s="522"/>
      <c r="EF42" s="522"/>
      <c r="EG42" s="522"/>
      <c r="EH42" s="522"/>
      <c r="EI42" s="522"/>
      <c r="EJ42" s="522"/>
      <c r="EK42" s="522"/>
      <c r="EL42" s="522"/>
      <c r="EM42" s="522"/>
      <c r="EN42" s="522"/>
      <c r="EO42" s="522"/>
      <c r="EP42" s="522"/>
      <c r="EQ42" s="522"/>
      <c r="ER42" s="522"/>
      <c r="ES42" s="522"/>
      <c r="ET42" s="522"/>
      <c r="EU42" s="522"/>
      <c r="EV42" s="522"/>
      <c r="EW42" s="522"/>
      <c r="EX42" s="522"/>
      <c r="EY42" s="522"/>
      <c r="EZ42" s="522"/>
      <c r="FA42" s="522"/>
      <c r="FB42" s="522"/>
      <c r="FC42" s="522"/>
      <c r="FD42" s="522"/>
      <c r="FE42" s="522"/>
      <c r="FF42" s="522"/>
      <c r="FG42" s="522"/>
      <c r="FH42" s="522"/>
      <c r="FI42" s="522"/>
      <c r="FJ42" s="522"/>
      <c r="FK42" s="522"/>
      <c r="FL42" s="522"/>
      <c r="FM42" s="522"/>
      <c r="FN42" s="522"/>
      <c r="FO42" s="522"/>
      <c r="FP42" s="522"/>
      <c r="FQ42" s="522"/>
      <c r="FR42" s="522"/>
      <c r="FS42" s="522"/>
      <c r="FT42" s="522"/>
      <c r="FU42" s="522"/>
      <c r="FV42" s="522"/>
      <c r="FW42" s="522"/>
      <c r="FX42" s="522"/>
      <c r="FY42" s="522"/>
      <c r="FZ42" s="522"/>
      <c r="GA42" s="522"/>
      <c r="GB42" s="522"/>
      <c r="GC42" s="522"/>
      <c r="GD42" s="522"/>
      <c r="GE42" s="522"/>
      <c r="GF42" s="522"/>
      <c r="GG42" s="522"/>
      <c r="GH42" s="522"/>
      <c r="GI42" s="522"/>
      <c r="GJ42" s="522"/>
      <c r="GK42" s="522"/>
      <c r="GL42" s="522"/>
      <c r="GM42" s="522"/>
      <c r="GN42" s="522"/>
      <c r="GO42" s="522"/>
      <c r="GP42" s="522"/>
      <c r="GQ42" s="522"/>
      <c r="GR42" s="522"/>
      <c r="GS42" s="522"/>
      <c r="GT42" s="522"/>
      <c r="GU42" s="524"/>
      <c r="GV42" s="524"/>
      <c r="GW42" s="524"/>
      <c r="GX42" s="524"/>
      <c r="GY42" s="524"/>
      <c r="GZ42" s="524"/>
      <c r="HA42" s="524"/>
      <c r="HB42" s="524"/>
      <c r="HC42" s="524"/>
      <c r="HD42" s="524"/>
      <c r="HE42" s="524"/>
      <c r="HF42" s="524"/>
      <c r="HG42" s="524"/>
      <c r="HH42" s="524"/>
      <c r="HI42" s="524"/>
      <c r="HJ42" s="524"/>
      <c r="HK42" s="524"/>
      <c r="HL42" s="524"/>
      <c r="HM42" s="524"/>
      <c r="HN42" s="524"/>
      <c r="HO42" s="524"/>
      <c r="HP42" s="524"/>
      <c r="HQ42" s="524"/>
      <c r="HR42" s="524"/>
      <c r="HS42" s="524"/>
      <c r="HT42" s="524"/>
      <c r="HU42" s="524"/>
      <c r="HV42" s="524"/>
      <c r="HW42" s="524"/>
      <c r="HX42" s="524"/>
      <c r="HY42" s="524"/>
      <c r="HZ42" s="524"/>
      <c r="IA42" s="524"/>
      <c r="IB42" s="524"/>
      <c r="IC42" s="524"/>
    </row>
    <row r="43" spans="1:237" s="520" customFormat="1" ht="27.75" customHeight="1">
      <c r="A43" s="535" t="s">
        <v>803</v>
      </c>
      <c r="B43" s="495"/>
      <c r="C43" s="495"/>
      <c r="D43" s="495"/>
      <c r="E43" s="538"/>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2"/>
      <c r="BW43" s="522"/>
      <c r="BX43" s="522"/>
      <c r="BY43" s="522"/>
      <c r="BZ43" s="522"/>
      <c r="CA43" s="522"/>
      <c r="CB43" s="522"/>
      <c r="CC43" s="522"/>
      <c r="CD43" s="522"/>
      <c r="CE43" s="522"/>
      <c r="CF43" s="522"/>
      <c r="CG43" s="522"/>
      <c r="CH43" s="522"/>
      <c r="CI43" s="522"/>
      <c r="CJ43" s="522"/>
      <c r="CK43" s="522"/>
      <c r="CL43" s="522"/>
      <c r="CM43" s="522"/>
      <c r="CN43" s="522"/>
      <c r="CO43" s="522"/>
      <c r="CP43" s="522"/>
      <c r="CQ43" s="522"/>
      <c r="CR43" s="522"/>
      <c r="CS43" s="522"/>
      <c r="CT43" s="522"/>
      <c r="CU43" s="522"/>
      <c r="CV43" s="522"/>
      <c r="CW43" s="522"/>
      <c r="CX43" s="522"/>
      <c r="CY43" s="522"/>
      <c r="CZ43" s="522"/>
      <c r="DA43" s="522"/>
      <c r="DB43" s="522"/>
      <c r="DC43" s="522"/>
      <c r="DD43" s="522"/>
      <c r="DE43" s="522"/>
      <c r="DF43" s="522"/>
      <c r="DG43" s="522"/>
      <c r="DH43" s="522"/>
      <c r="DI43" s="522"/>
      <c r="DJ43" s="522"/>
      <c r="DK43" s="522"/>
      <c r="DL43" s="522"/>
      <c r="DM43" s="522"/>
      <c r="DN43" s="522"/>
      <c r="DO43" s="522"/>
      <c r="DP43" s="522"/>
      <c r="DQ43" s="522"/>
      <c r="DR43" s="522"/>
      <c r="DS43" s="522"/>
      <c r="DT43" s="522"/>
      <c r="DU43" s="522"/>
      <c r="DV43" s="522"/>
      <c r="DW43" s="522"/>
      <c r="DX43" s="522"/>
      <c r="DY43" s="522"/>
      <c r="DZ43" s="522"/>
      <c r="EA43" s="522"/>
      <c r="EB43" s="522"/>
      <c r="EC43" s="522"/>
      <c r="ED43" s="522"/>
      <c r="EE43" s="522"/>
      <c r="EF43" s="522"/>
      <c r="EG43" s="522"/>
      <c r="EH43" s="522"/>
      <c r="EI43" s="522"/>
      <c r="EJ43" s="522"/>
      <c r="EK43" s="522"/>
      <c r="EL43" s="522"/>
      <c r="EM43" s="522"/>
      <c r="EN43" s="522"/>
      <c r="EO43" s="522"/>
      <c r="EP43" s="522"/>
      <c r="EQ43" s="522"/>
      <c r="ER43" s="522"/>
      <c r="ES43" s="522"/>
      <c r="ET43" s="522"/>
      <c r="EU43" s="522"/>
      <c r="EV43" s="522"/>
      <c r="EW43" s="522"/>
      <c r="EX43" s="522"/>
      <c r="EY43" s="522"/>
      <c r="EZ43" s="522"/>
      <c r="FA43" s="522"/>
      <c r="FB43" s="522"/>
      <c r="FC43" s="522"/>
      <c r="FD43" s="522"/>
      <c r="FE43" s="522"/>
      <c r="FF43" s="522"/>
      <c r="FG43" s="522"/>
      <c r="FH43" s="522"/>
      <c r="FI43" s="522"/>
      <c r="FJ43" s="522"/>
      <c r="FK43" s="522"/>
      <c r="FL43" s="522"/>
      <c r="FM43" s="522"/>
      <c r="FN43" s="522"/>
      <c r="FO43" s="522"/>
      <c r="FP43" s="522"/>
      <c r="FQ43" s="522"/>
      <c r="FR43" s="522"/>
      <c r="FS43" s="522"/>
      <c r="FT43" s="522"/>
      <c r="FU43" s="522"/>
      <c r="FV43" s="522"/>
      <c r="FW43" s="522"/>
      <c r="FX43" s="522"/>
      <c r="FY43" s="522"/>
      <c r="FZ43" s="522"/>
      <c r="GA43" s="522"/>
      <c r="GB43" s="522"/>
      <c r="GC43" s="522"/>
      <c r="GD43" s="522"/>
      <c r="GE43" s="522"/>
      <c r="GF43" s="522"/>
      <c r="GG43" s="522"/>
      <c r="GH43" s="522"/>
      <c r="GI43" s="522"/>
      <c r="GJ43" s="522"/>
      <c r="GK43" s="522"/>
      <c r="GL43" s="522"/>
      <c r="GM43" s="522"/>
      <c r="GN43" s="522"/>
      <c r="GO43" s="522"/>
      <c r="GP43" s="522"/>
      <c r="GQ43" s="522"/>
      <c r="GR43" s="522"/>
      <c r="GS43" s="522"/>
      <c r="GT43" s="522"/>
      <c r="GU43" s="524"/>
      <c r="GV43" s="524"/>
      <c r="GW43" s="524"/>
      <c r="GX43" s="524"/>
      <c r="GY43" s="524"/>
      <c r="GZ43" s="524"/>
      <c r="HA43" s="524"/>
      <c r="HB43" s="524"/>
      <c r="HC43" s="524"/>
      <c r="HD43" s="524"/>
      <c r="HE43" s="524"/>
      <c r="HF43" s="524"/>
      <c r="HG43" s="524"/>
      <c r="HH43" s="524"/>
      <c r="HI43" s="524"/>
      <c r="HJ43" s="524"/>
      <c r="HK43" s="524"/>
      <c r="HL43" s="524"/>
      <c r="HM43" s="524"/>
      <c r="HN43" s="524"/>
      <c r="HO43" s="524"/>
      <c r="HP43" s="524"/>
      <c r="HQ43" s="524"/>
      <c r="HR43" s="524"/>
      <c r="HS43" s="524"/>
      <c r="HT43" s="524"/>
      <c r="HU43" s="524"/>
      <c r="HV43" s="524"/>
      <c r="HW43" s="524"/>
      <c r="HX43" s="524"/>
      <c r="HY43" s="524"/>
      <c r="HZ43" s="524"/>
      <c r="IA43" s="524"/>
      <c r="IB43" s="524"/>
      <c r="IC43" s="524"/>
    </row>
    <row r="44" spans="1:237" s="520" customFormat="1" ht="27.75" customHeight="1">
      <c r="A44" s="535" t="s">
        <v>804</v>
      </c>
      <c r="B44" s="495"/>
      <c r="C44" s="495"/>
      <c r="D44" s="495"/>
      <c r="E44" s="539"/>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522"/>
      <c r="CV44" s="522"/>
      <c r="CW44" s="522"/>
      <c r="CX44" s="522"/>
      <c r="CY44" s="522"/>
      <c r="CZ44" s="522"/>
      <c r="DA44" s="522"/>
      <c r="DB44" s="522"/>
      <c r="DC44" s="522"/>
      <c r="DD44" s="522"/>
      <c r="DE44" s="522"/>
      <c r="DF44" s="522"/>
      <c r="DG44" s="522"/>
      <c r="DH44" s="522"/>
      <c r="DI44" s="522"/>
      <c r="DJ44" s="522"/>
      <c r="DK44" s="522"/>
      <c r="DL44" s="522"/>
      <c r="DM44" s="522"/>
      <c r="DN44" s="522"/>
      <c r="DO44" s="522"/>
      <c r="DP44" s="522"/>
      <c r="DQ44" s="522"/>
      <c r="DR44" s="522"/>
      <c r="DS44" s="522"/>
      <c r="DT44" s="522"/>
      <c r="DU44" s="522"/>
      <c r="DV44" s="522"/>
      <c r="DW44" s="522"/>
      <c r="DX44" s="522"/>
      <c r="DY44" s="522"/>
      <c r="DZ44" s="522"/>
      <c r="EA44" s="522"/>
      <c r="EB44" s="522"/>
      <c r="EC44" s="522"/>
      <c r="ED44" s="522"/>
      <c r="EE44" s="522"/>
      <c r="EF44" s="522"/>
      <c r="EG44" s="522"/>
      <c r="EH44" s="522"/>
      <c r="EI44" s="522"/>
      <c r="EJ44" s="522"/>
      <c r="EK44" s="522"/>
      <c r="EL44" s="522"/>
      <c r="EM44" s="522"/>
      <c r="EN44" s="522"/>
      <c r="EO44" s="522"/>
      <c r="EP44" s="522"/>
      <c r="EQ44" s="522"/>
      <c r="ER44" s="522"/>
      <c r="ES44" s="522"/>
      <c r="ET44" s="522"/>
      <c r="EU44" s="522"/>
      <c r="EV44" s="522"/>
      <c r="EW44" s="522"/>
      <c r="EX44" s="522"/>
      <c r="EY44" s="522"/>
      <c r="EZ44" s="522"/>
      <c r="FA44" s="522"/>
      <c r="FB44" s="522"/>
      <c r="FC44" s="522"/>
      <c r="FD44" s="522"/>
      <c r="FE44" s="522"/>
      <c r="FF44" s="522"/>
      <c r="FG44" s="522"/>
      <c r="FH44" s="522"/>
      <c r="FI44" s="522"/>
      <c r="FJ44" s="522"/>
      <c r="FK44" s="522"/>
      <c r="FL44" s="522"/>
      <c r="FM44" s="522"/>
      <c r="FN44" s="522"/>
      <c r="FO44" s="522"/>
      <c r="FP44" s="522"/>
      <c r="FQ44" s="522"/>
      <c r="FR44" s="522"/>
      <c r="FS44" s="522"/>
      <c r="FT44" s="522"/>
      <c r="FU44" s="522"/>
      <c r="FV44" s="522"/>
      <c r="FW44" s="522"/>
      <c r="FX44" s="522"/>
      <c r="FY44" s="522"/>
      <c r="FZ44" s="522"/>
      <c r="GA44" s="522"/>
      <c r="GB44" s="522"/>
      <c r="GC44" s="522"/>
      <c r="GD44" s="522"/>
      <c r="GE44" s="522"/>
      <c r="GF44" s="522"/>
      <c r="GG44" s="522"/>
      <c r="GH44" s="522"/>
      <c r="GI44" s="522"/>
      <c r="GJ44" s="522"/>
      <c r="GK44" s="522"/>
      <c r="GL44" s="522"/>
      <c r="GM44" s="522"/>
      <c r="GN44" s="522"/>
      <c r="GO44" s="522"/>
      <c r="GP44" s="522"/>
      <c r="GQ44" s="522"/>
      <c r="GR44" s="522"/>
      <c r="GS44" s="522"/>
      <c r="GT44" s="522"/>
      <c r="GU44" s="524"/>
      <c r="GV44" s="524"/>
      <c r="GW44" s="524"/>
      <c r="GX44" s="524"/>
      <c r="GY44" s="524"/>
      <c r="GZ44" s="524"/>
      <c r="HA44" s="524"/>
      <c r="HB44" s="524"/>
      <c r="HC44" s="524"/>
      <c r="HD44" s="524"/>
      <c r="HE44" s="524"/>
      <c r="HF44" s="524"/>
      <c r="HG44" s="524"/>
      <c r="HH44" s="524"/>
      <c r="HI44" s="524"/>
      <c r="HJ44" s="524"/>
      <c r="HK44" s="524"/>
      <c r="HL44" s="524"/>
      <c r="HM44" s="524"/>
      <c r="HN44" s="524"/>
      <c r="HO44" s="524"/>
      <c r="HP44" s="524"/>
      <c r="HQ44" s="524"/>
      <c r="HR44" s="524"/>
      <c r="HS44" s="524"/>
      <c r="HT44" s="524"/>
      <c r="HU44" s="524"/>
      <c r="HV44" s="524"/>
      <c r="HW44" s="524"/>
      <c r="HX44" s="524"/>
      <c r="HY44" s="524"/>
      <c r="HZ44" s="524"/>
      <c r="IA44" s="524"/>
      <c r="IB44" s="524"/>
      <c r="IC44" s="524"/>
    </row>
    <row r="45" spans="1:237" s="520" customFormat="1" ht="27.75" customHeight="1">
      <c r="A45" s="535" t="s">
        <v>805</v>
      </c>
      <c r="B45" s="495"/>
      <c r="C45" s="495"/>
      <c r="D45" s="495"/>
      <c r="E45" s="464"/>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2"/>
      <c r="AY45" s="522"/>
      <c r="AZ45" s="522"/>
      <c r="BA45" s="522"/>
      <c r="BB45" s="522"/>
      <c r="BC45" s="522"/>
      <c r="BD45" s="522"/>
      <c r="BE45" s="522"/>
      <c r="BF45" s="522"/>
      <c r="BG45" s="522"/>
      <c r="BH45" s="522"/>
      <c r="BI45" s="522"/>
      <c r="BJ45" s="522"/>
      <c r="BK45" s="522"/>
      <c r="BL45" s="522"/>
      <c r="BM45" s="522"/>
      <c r="BN45" s="522"/>
      <c r="BO45" s="522"/>
      <c r="BP45" s="522"/>
      <c r="BQ45" s="522"/>
      <c r="BR45" s="522"/>
      <c r="BS45" s="522"/>
      <c r="BT45" s="522"/>
      <c r="BU45" s="522"/>
      <c r="BV45" s="522"/>
      <c r="BW45" s="522"/>
      <c r="BX45" s="522"/>
      <c r="BY45" s="522"/>
      <c r="BZ45" s="522"/>
      <c r="CA45" s="522"/>
      <c r="CB45" s="522"/>
      <c r="CC45" s="522"/>
      <c r="CD45" s="522"/>
      <c r="CE45" s="522"/>
      <c r="CF45" s="522"/>
      <c r="CG45" s="522"/>
      <c r="CH45" s="522"/>
      <c r="CI45" s="522"/>
      <c r="CJ45" s="522"/>
      <c r="CK45" s="522"/>
      <c r="CL45" s="522"/>
      <c r="CM45" s="522"/>
      <c r="CN45" s="522"/>
      <c r="CO45" s="522"/>
      <c r="CP45" s="522"/>
      <c r="CQ45" s="522"/>
      <c r="CR45" s="522"/>
      <c r="CS45" s="522"/>
      <c r="CT45" s="522"/>
      <c r="CU45" s="522"/>
      <c r="CV45" s="522"/>
      <c r="CW45" s="522"/>
      <c r="CX45" s="522"/>
      <c r="CY45" s="522"/>
      <c r="CZ45" s="522"/>
      <c r="DA45" s="522"/>
      <c r="DB45" s="522"/>
      <c r="DC45" s="522"/>
      <c r="DD45" s="522"/>
      <c r="DE45" s="522"/>
      <c r="DF45" s="522"/>
      <c r="DG45" s="522"/>
      <c r="DH45" s="522"/>
      <c r="DI45" s="522"/>
      <c r="DJ45" s="522"/>
      <c r="DK45" s="522"/>
      <c r="DL45" s="522"/>
      <c r="DM45" s="522"/>
      <c r="DN45" s="522"/>
      <c r="DO45" s="522"/>
      <c r="DP45" s="522"/>
      <c r="DQ45" s="522"/>
      <c r="DR45" s="522"/>
      <c r="DS45" s="522"/>
      <c r="DT45" s="522"/>
      <c r="DU45" s="522"/>
      <c r="DV45" s="522"/>
      <c r="DW45" s="522"/>
      <c r="DX45" s="522"/>
      <c r="DY45" s="522"/>
      <c r="DZ45" s="522"/>
      <c r="EA45" s="522"/>
      <c r="EB45" s="522"/>
      <c r="EC45" s="522"/>
      <c r="ED45" s="522"/>
      <c r="EE45" s="522"/>
      <c r="EF45" s="522"/>
      <c r="EG45" s="522"/>
      <c r="EH45" s="522"/>
      <c r="EI45" s="522"/>
      <c r="EJ45" s="522"/>
      <c r="EK45" s="522"/>
      <c r="EL45" s="522"/>
      <c r="EM45" s="522"/>
      <c r="EN45" s="522"/>
      <c r="EO45" s="522"/>
      <c r="EP45" s="522"/>
      <c r="EQ45" s="522"/>
      <c r="ER45" s="522"/>
      <c r="ES45" s="522"/>
      <c r="ET45" s="522"/>
      <c r="EU45" s="522"/>
      <c r="EV45" s="522"/>
      <c r="EW45" s="522"/>
      <c r="EX45" s="522"/>
      <c r="EY45" s="522"/>
      <c r="EZ45" s="522"/>
      <c r="FA45" s="522"/>
      <c r="FB45" s="522"/>
      <c r="FC45" s="522"/>
      <c r="FD45" s="522"/>
      <c r="FE45" s="522"/>
      <c r="FF45" s="522"/>
      <c r="FG45" s="522"/>
      <c r="FH45" s="522"/>
      <c r="FI45" s="522"/>
      <c r="FJ45" s="522"/>
      <c r="FK45" s="522"/>
      <c r="FL45" s="522"/>
      <c r="FM45" s="522"/>
      <c r="FN45" s="522"/>
      <c r="FO45" s="522"/>
      <c r="FP45" s="522"/>
      <c r="FQ45" s="522"/>
      <c r="FR45" s="522"/>
      <c r="FS45" s="522"/>
      <c r="FT45" s="522"/>
      <c r="FU45" s="522"/>
      <c r="FV45" s="522"/>
      <c r="FW45" s="522"/>
      <c r="FX45" s="522"/>
      <c r="FY45" s="522"/>
      <c r="FZ45" s="522"/>
      <c r="GA45" s="522"/>
      <c r="GB45" s="522"/>
      <c r="GC45" s="522"/>
      <c r="GD45" s="522"/>
      <c r="GE45" s="522"/>
      <c r="GF45" s="522"/>
      <c r="GG45" s="522"/>
      <c r="GH45" s="522"/>
      <c r="GI45" s="522"/>
      <c r="GJ45" s="522"/>
      <c r="GK45" s="522"/>
      <c r="GL45" s="522"/>
      <c r="GM45" s="522"/>
      <c r="GN45" s="522"/>
      <c r="GO45" s="522"/>
      <c r="GP45" s="522"/>
      <c r="GQ45" s="522"/>
      <c r="GR45" s="522"/>
      <c r="GS45" s="522"/>
      <c r="GT45" s="522"/>
      <c r="GU45" s="524"/>
      <c r="GV45" s="524"/>
      <c r="GW45" s="524"/>
      <c r="GX45" s="524"/>
      <c r="GY45" s="524"/>
      <c r="GZ45" s="524"/>
      <c r="HA45" s="524"/>
      <c r="HB45" s="524"/>
      <c r="HC45" s="524"/>
      <c r="HD45" s="524"/>
      <c r="HE45" s="524"/>
      <c r="HF45" s="524"/>
      <c r="HG45" s="524"/>
      <c r="HH45" s="524"/>
      <c r="HI45" s="524"/>
      <c r="HJ45" s="524"/>
      <c r="HK45" s="524"/>
      <c r="HL45" s="524"/>
      <c r="HM45" s="524"/>
      <c r="HN45" s="524"/>
      <c r="HO45" s="524"/>
      <c r="HP45" s="524"/>
      <c r="HQ45" s="524"/>
      <c r="HR45" s="524"/>
      <c r="HS45" s="524"/>
      <c r="HT45" s="524"/>
      <c r="HU45" s="524"/>
      <c r="HV45" s="524"/>
      <c r="HW45" s="524"/>
      <c r="HX45" s="524"/>
      <c r="HY45" s="524"/>
      <c r="HZ45" s="524"/>
      <c r="IA45" s="524"/>
      <c r="IB45" s="524"/>
      <c r="IC45" s="524"/>
    </row>
    <row r="46" spans="1:237" s="520" customFormat="1" ht="27.75" customHeight="1">
      <c r="A46" s="535" t="s">
        <v>806</v>
      </c>
      <c r="B46" s="495"/>
      <c r="C46" s="495"/>
      <c r="D46" s="495"/>
      <c r="E46" s="538"/>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c r="BF46" s="522"/>
      <c r="BG46" s="522"/>
      <c r="BH46" s="522"/>
      <c r="BI46" s="522"/>
      <c r="BJ46" s="522"/>
      <c r="BK46" s="522"/>
      <c r="BL46" s="522"/>
      <c r="BM46" s="522"/>
      <c r="BN46" s="522"/>
      <c r="BO46" s="522"/>
      <c r="BP46" s="522"/>
      <c r="BQ46" s="522"/>
      <c r="BR46" s="522"/>
      <c r="BS46" s="522"/>
      <c r="BT46" s="522"/>
      <c r="BU46" s="522"/>
      <c r="BV46" s="522"/>
      <c r="BW46" s="522"/>
      <c r="BX46" s="522"/>
      <c r="BY46" s="522"/>
      <c r="BZ46" s="522"/>
      <c r="CA46" s="522"/>
      <c r="CB46" s="522"/>
      <c r="CC46" s="522"/>
      <c r="CD46" s="522"/>
      <c r="CE46" s="522"/>
      <c r="CF46" s="522"/>
      <c r="CG46" s="522"/>
      <c r="CH46" s="522"/>
      <c r="CI46" s="522"/>
      <c r="CJ46" s="522"/>
      <c r="CK46" s="522"/>
      <c r="CL46" s="522"/>
      <c r="CM46" s="522"/>
      <c r="CN46" s="522"/>
      <c r="CO46" s="522"/>
      <c r="CP46" s="522"/>
      <c r="CQ46" s="522"/>
      <c r="CR46" s="522"/>
      <c r="CS46" s="522"/>
      <c r="CT46" s="522"/>
      <c r="CU46" s="522"/>
      <c r="CV46" s="522"/>
      <c r="CW46" s="522"/>
      <c r="CX46" s="522"/>
      <c r="CY46" s="522"/>
      <c r="CZ46" s="522"/>
      <c r="DA46" s="522"/>
      <c r="DB46" s="522"/>
      <c r="DC46" s="522"/>
      <c r="DD46" s="522"/>
      <c r="DE46" s="522"/>
      <c r="DF46" s="522"/>
      <c r="DG46" s="522"/>
      <c r="DH46" s="522"/>
      <c r="DI46" s="522"/>
      <c r="DJ46" s="522"/>
      <c r="DK46" s="522"/>
      <c r="DL46" s="522"/>
      <c r="DM46" s="522"/>
      <c r="DN46" s="522"/>
      <c r="DO46" s="522"/>
      <c r="DP46" s="522"/>
      <c r="DQ46" s="522"/>
      <c r="DR46" s="522"/>
      <c r="DS46" s="522"/>
      <c r="DT46" s="522"/>
      <c r="DU46" s="522"/>
      <c r="DV46" s="522"/>
      <c r="DW46" s="522"/>
      <c r="DX46" s="522"/>
      <c r="DY46" s="522"/>
      <c r="DZ46" s="522"/>
      <c r="EA46" s="522"/>
      <c r="EB46" s="522"/>
      <c r="EC46" s="522"/>
      <c r="ED46" s="522"/>
      <c r="EE46" s="522"/>
      <c r="EF46" s="522"/>
      <c r="EG46" s="522"/>
      <c r="EH46" s="522"/>
      <c r="EI46" s="522"/>
      <c r="EJ46" s="522"/>
      <c r="EK46" s="522"/>
      <c r="EL46" s="522"/>
      <c r="EM46" s="522"/>
      <c r="EN46" s="522"/>
      <c r="EO46" s="522"/>
      <c r="EP46" s="522"/>
      <c r="EQ46" s="522"/>
      <c r="ER46" s="522"/>
      <c r="ES46" s="522"/>
      <c r="ET46" s="522"/>
      <c r="EU46" s="522"/>
      <c r="EV46" s="522"/>
      <c r="EW46" s="522"/>
      <c r="EX46" s="522"/>
      <c r="EY46" s="522"/>
      <c r="EZ46" s="522"/>
      <c r="FA46" s="522"/>
      <c r="FB46" s="522"/>
      <c r="FC46" s="522"/>
      <c r="FD46" s="522"/>
      <c r="FE46" s="522"/>
      <c r="FF46" s="522"/>
      <c r="FG46" s="522"/>
      <c r="FH46" s="522"/>
      <c r="FI46" s="522"/>
      <c r="FJ46" s="522"/>
      <c r="FK46" s="522"/>
      <c r="FL46" s="522"/>
      <c r="FM46" s="522"/>
      <c r="FN46" s="522"/>
      <c r="FO46" s="522"/>
      <c r="FP46" s="522"/>
      <c r="FQ46" s="522"/>
      <c r="FR46" s="522"/>
      <c r="FS46" s="522"/>
      <c r="FT46" s="522"/>
      <c r="FU46" s="522"/>
      <c r="FV46" s="522"/>
      <c r="FW46" s="522"/>
      <c r="FX46" s="522"/>
      <c r="FY46" s="522"/>
      <c r="FZ46" s="522"/>
      <c r="GA46" s="522"/>
      <c r="GB46" s="522"/>
      <c r="GC46" s="522"/>
      <c r="GD46" s="522"/>
      <c r="GE46" s="522"/>
      <c r="GF46" s="522"/>
      <c r="GG46" s="522"/>
      <c r="GH46" s="522"/>
      <c r="GI46" s="522"/>
      <c r="GJ46" s="522"/>
      <c r="GK46" s="522"/>
      <c r="GL46" s="522"/>
      <c r="GM46" s="522"/>
      <c r="GN46" s="522"/>
      <c r="GO46" s="522"/>
      <c r="GP46" s="522"/>
      <c r="GQ46" s="522"/>
      <c r="GR46" s="522"/>
      <c r="GS46" s="522"/>
      <c r="GT46" s="522"/>
      <c r="GU46" s="524"/>
      <c r="GV46" s="524"/>
      <c r="GW46" s="524"/>
      <c r="GX46" s="524"/>
      <c r="GY46" s="524"/>
      <c r="GZ46" s="524"/>
      <c r="HA46" s="524"/>
      <c r="HB46" s="524"/>
      <c r="HC46" s="524"/>
      <c r="HD46" s="524"/>
      <c r="HE46" s="524"/>
      <c r="HF46" s="524"/>
      <c r="HG46" s="524"/>
      <c r="HH46" s="524"/>
      <c r="HI46" s="524"/>
      <c r="HJ46" s="524"/>
      <c r="HK46" s="524"/>
      <c r="HL46" s="524"/>
      <c r="HM46" s="524"/>
      <c r="HN46" s="524"/>
      <c r="HO46" s="524"/>
      <c r="HP46" s="524"/>
      <c r="HQ46" s="524"/>
      <c r="HR46" s="524"/>
      <c r="HS46" s="524"/>
      <c r="HT46" s="524"/>
      <c r="HU46" s="524"/>
      <c r="HV46" s="524"/>
      <c r="HW46" s="524"/>
      <c r="HX46" s="524"/>
      <c r="HY46" s="524"/>
      <c r="HZ46" s="524"/>
      <c r="IA46" s="524"/>
      <c r="IB46" s="524"/>
      <c r="IC46" s="524"/>
    </row>
    <row r="47" spans="1:237" s="520" customFormat="1" ht="27.75" customHeight="1">
      <c r="A47" s="535" t="s">
        <v>807</v>
      </c>
      <c r="B47" s="495"/>
      <c r="C47" s="495"/>
      <c r="D47" s="495"/>
      <c r="E47" s="344"/>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2"/>
      <c r="BW47" s="522"/>
      <c r="BX47" s="522"/>
      <c r="BY47" s="522"/>
      <c r="BZ47" s="522"/>
      <c r="CA47" s="522"/>
      <c r="CB47" s="522"/>
      <c r="CC47" s="522"/>
      <c r="CD47" s="522"/>
      <c r="CE47" s="522"/>
      <c r="CF47" s="522"/>
      <c r="CG47" s="522"/>
      <c r="CH47" s="522"/>
      <c r="CI47" s="522"/>
      <c r="CJ47" s="522"/>
      <c r="CK47" s="522"/>
      <c r="CL47" s="522"/>
      <c r="CM47" s="522"/>
      <c r="CN47" s="522"/>
      <c r="CO47" s="522"/>
      <c r="CP47" s="522"/>
      <c r="CQ47" s="522"/>
      <c r="CR47" s="522"/>
      <c r="CS47" s="522"/>
      <c r="CT47" s="522"/>
      <c r="CU47" s="522"/>
      <c r="CV47" s="522"/>
      <c r="CW47" s="522"/>
      <c r="CX47" s="522"/>
      <c r="CY47" s="522"/>
      <c r="CZ47" s="522"/>
      <c r="DA47" s="522"/>
      <c r="DB47" s="522"/>
      <c r="DC47" s="522"/>
      <c r="DD47" s="522"/>
      <c r="DE47" s="522"/>
      <c r="DF47" s="522"/>
      <c r="DG47" s="522"/>
      <c r="DH47" s="522"/>
      <c r="DI47" s="522"/>
      <c r="DJ47" s="522"/>
      <c r="DK47" s="522"/>
      <c r="DL47" s="522"/>
      <c r="DM47" s="522"/>
      <c r="DN47" s="522"/>
      <c r="DO47" s="522"/>
      <c r="DP47" s="522"/>
      <c r="DQ47" s="522"/>
      <c r="DR47" s="522"/>
      <c r="DS47" s="522"/>
      <c r="DT47" s="522"/>
      <c r="DU47" s="522"/>
      <c r="DV47" s="522"/>
      <c r="DW47" s="522"/>
      <c r="DX47" s="522"/>
      <c r="DY47" s="522"/>
      <c r="DZ47" s="522"/>
      <c r="EA47" s="522"/>
      <c r="EB47" s="522"/>
      <c r="EC47" s="522"/>
      <c r="ED47" s="522"/>
      <c r="EE47" s="522"/>
      <c r="EF47" s="522"/>
      <c r="EG47" s="522"/>
      <c r="EH47" s="522"/>
      <c r="EI47" s="522"/>
      <c r="EJ47" s="522"/>
      <c r="EK47" s="522"/>
      <c r="EL47" s="522"/>
      <c r="EM47" s="522"/>
      <c r="EN47" s="522"/>
      <c r="EO47" s="522"/>
      <c r="EP47" s="522"/>
      <c r="EQ47" s="522"/>
      <c r="ER47" s="522"/>
      <c r="ES47" s="522"/>
      <c r="ET47" s="522"/>
      <c r="EU47" s="522"/>
      <c r="EV47" s="522"/>
      <c r="EW47" s="522"/>
      <c r="EX47" s="522"/>
      <c r="EY47" s="522"/>
      <c r="EZ47" s="522"/>
      <c r="FA47" s="522"/>
      <c r="FB47" s="522"/>
      <c r="FC47" s="522"/>
      <c r="FD47" s="522"/>
      <c r="FE47" s="522"/>
      <c r="FF47" s="522"/>
      <c r="FG47" s="522"/>
      <c r="FH47" s="522"/>
      <c r="FI47" s="522"/>
      <c r="FJ47" s="522"/>
      <c r="FK47" s="522"/>
      <c r="FL47" s="522"/>
      <c r="FM47" s="522"/>
      <c r="FN47" s="522"/>
      <c r="FO47" s="522"/>
      <c r="FP47" s="522"/>
      <c r="FQ47" s="522"/>
      <c r="FR47" s="522"/>
      <c r="FS47" s="522"/>
      <c r="FT47" s="522"/>
      <c r="FU47" s="522"/>
      <c r="FV47" s="522"/>
      <c r="FW47" s="522"/>
      <c r="FX47" s="522"/>
      <c r="FY47" s="522"/>
      <c r="FZ47" s="522"/>
      <c r="GA47" s="522"/>
      <c r="GB47" s="522"/>
      <c r="GC47" s="522"/>
      <c r="GD47" s="522"/>
      <c r="GE47" s="522"/>
      <c r="GF47" s="522"/>
      <c r="GG47" s="522"/>
      <c r="GH47" s="522"/>
      <c r="GI47" s="522"/>
      <c r="GJ47" s="522"/>
      <c r="GK47" s="522"/>
      <c r="GL47" s="522"/>
      <c r="GM47" s="522"/>
      <c r="GN47" s="522"/>
      <c r="GO47" s="522"/>
      <c r="GP47" s="522"/>
      <c r="GQ47" s="522"/>
      <c r="GR47" s="522"/>
      <c r="GS47" s="522"/>
      <c r="GT47" s="522"/>
      <c r="GU47" s="524"/>
      <c r="GV47" s="524"/>
      <c r="GW47" s="524"/>
      <c r="GX47" s="524"/>
      <c r="GY47" s="524"/>
      <c r="GZ47" s="524"/>
      <c r="HA47" s="524"/>
      <c r="HB47" s="524"/>
      <c r="HC47" s="524"/>
      <c r="HD47" s="524"/>
      <c r="HE47" s="524"/>
      <c r="HF47" s="524"/>
      <c r="HG47" s="524"/>
      <c r="HH47" s="524"/>
      <c r="HI47" s="524"/>
      <c r="HJ47" s="524"/>
      <c r="HK47" s="524"/>
      <c r="HL47" s="524"/>
      <c r="HM47" s="524"/>
      <c r="HN47" s="524"/>
      <c r="HO47" s="524"/>
      <c r="HP47" s="524"/>
      <c r="HQ47" s="524"/>
      <c r="HR47" s="524"/>
      <c r="HS47" s="524"/>
      <c r="HT47" s="524"/>
      <c r="HU47" s="524"/>
      <c r="HV47" s="524"/>
      <c r="HW47" s="524"/>
      <c r="HX47" s="524"/>
      <c r="HY47" s="524"/>
      <c r="HZ47" s="524"/>
      <c r="IA47" s="524"/>
      <c r="IB47" s="524"/>
      <c r="IC47" s="524"/>
    </row>
    <row r="48" spans="1:237" s="520" customFormat="1" ht="27.75" customHeight="1">
      <c r="A48" s="535" t="s">
        <v>808</v>
      </c>
      <c r="B48" s="495"/>
      <c r="C48" s="495"/>
      <c r="D48" s="495"/>
      <c r="E48" s="538"/>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c r="BD48" s="522"/>
      <c r="BE48" s="522"/>
      <c r="BF48" s="522"/>
      <c r="BG48" s="522"/>
      <c r="BH48" s="522"/>
      <c r="BI48" s="522"/>
      <c r="BJ48" s="522"/>
      <c r="BK48" s="522"/>
      <c r="BL48" s="522"/>
      <c r="BM48" s="522"/>
      <c r="BN48" s="522"/>
      <c r="BO48" s="522"/>
      <c r="BP48" s="522"/>
      <c r="BQ48" s="522"/>
      <c r="BR48" s="522"/>
      <c r="BS48" s="522"/>
      <c r="BT48" s="522"/>
      <c r="BU48" s="522"/>
      <c r="BV48" s="522"/>
      <c r="BW48" s="522"/>
      <c r="BX48" s="522"/>
      <c r="BY48" s="522"/>
      <c r="BZ48" s="522"/>
      <c r="CA48" s="522"/>
      <c r="CB48" s="522"/>
      <c r="CC48" s="522"/>
      <c r="CD48" s="522"/>
      <c r="CE48" s="522"/>
      <c r="CF48" s="522"/>
      <c r="CG48" s="522"/>
      <c r="CH48" s="522"/>
      <c r="CI48" s="522"/>
      <c r="CJ48" s="522"/>
      <c r="CK48" s="522"/>
      <c r="CL48" s="522"/>
      <c r="CM48" s="522"/>
      <c r="CN48" s="522"/>
      <c r="CO48" s="522"/>
      <c r="CP48" s="522"/>
      <c r="CQ48" s="522"/>
      <c r="CR48" s="522"/>
      <c r="CS48" s="522"/>
      <c r="CT48" s="522"/>
      <c r="CU48" s="522"/>
      <c r="CV48" s="522"/>
      <c r="CW48" s="522"/>
      <c r="CX48" s="522"/>
      <c r="CY48" s="522"/>
      <c r="CZ48" s="522"/>
      <c r="DA48" s="522"/>
      <c r="DB48" s="522"/>
      <c r="DC48" s="522"/>
      <c r="DD48" s="522"/>
      <c r="DE48" s="522"/>
      <c r="DF48" s="522"/>
      <c r="DG48" s="522"/>
      <c r="DH48" s="522"/>
      <c r="DI48" s="522"/>
      <c r="DJ48" s="522"/>
      <c r="DK48" s="522"/>
      <c r="DL48" s="522"/>
      <c r="DM48" s="522"/>
      <c r="DN48" s="522"/>
      <c r="DO48" s="522"/>
      <c r="DP48" s="522"/>
      <c r="DQ48" s="522"/>
      <c r="DR48" s="522"/>
      <c r="DS48" s="522"/>
      <c r="DT48" s="522"/>
      <c r="DU48" s="522"/>
      <c r="DV48" s="522"/>
      <c r="DW48" s="522"/>
      <c r="DX48" s="522"/>
      <c r="DY48" s="522"/>
      <c r="DZ48" s="522"/>
      <c r="EA48" s="522"/>
      <c r="EB48" s="522"/>
      <c r="EC48" s="522"/>
      <c r="ED48" s="522"/>
      <c r="EE48" s="522"/>
      <c r="EF48" s="522"/>
      <c r="EG48" s="522"/>
      <c r="EH48" s="522"/>
      <c r="EI48" s="522"/>
      <c r="EJ48" s="522"/>
      <c r="EK48" s="522"/>
      <c r="EL48" s="522"/>
      <c r="EM48" s="522"/>
      <c r="EN48" s="522"/>
      <c r="EO48" s="522"/>
      <c r="EP48" s="522"/>
      <c r="EQ48" s="522"/>
      <c r="ER48" s="522"/>
      <c r="ES48" s="522"/>
      <c r="ET48" s="522"/>
      <c r="EU48" s="522"/>
      <c r="EV48" s="522"/>
      <c r="EW48" s="522"/>
      <c r="EX48" s="522"/>
      <c r="EY48" s="522"/>
      <c r="EZ48" s="522"/>
      <c r="FA48" s="522"/>
      <c r="FB48" s="522"/>
      <c r="FC48" s="522"/>
      <c r="FD48" s="522"/>
      <c r="FE48" s="522"/>
      <c r="FF48" s="522"/>
      <c r="FG48" s="522"/>
      <c r="FH48" s="522"/>
      <c r="FI48" s="522"/>
      <c r="FJ48" s="522"/>
      <c r="FK48" s="522"/>
      <c r="FL48" s="522"/>
      <c r="FM48" s="522"/>
      <c r="FN48" s="522"/>
      <c r="FO48" s="522"/>
      <c r="FP48" s="522"/>
      <c r="FQ48" s="522"/>
      <c r="FR48" s="522"/>
      <c r="FS48" s="522"/>
      <c r="FT48" s="522"/>
      <c r="FU48" s="522"/>
      <c r="FV48" s="522"/>
      <c r="FW48" s="522"/>
      <c r="FX48" s="522"/>
      <c r="FY48" s="522"/>
      <c r="FZ48" s="522"/>
      <c r="GA48" s="522"/>
      <c r="GB48" s="522"/>
      <c r="GC48" s="522"/>
      <c r="GD48" s="522"/>
      <c r="GE48" s="522"/>
      <c r="GF48" s="522"/>
      <c r="GG48" s="522"/>
      <c r="GH48" s="522"/>
      <c r="GI48" s="522"/>
      <c r="GJ48" s="522"/>
      <c r="GK48" s="522"/>
      <c r="GL48" s="522"/>
      <c r="GM48" s="522"/>
      <c r="GN48" s="522"/>
      <c r="GO48" s="522"/>
      <c r="GP48" s="522"/>
      <c r="GQ48" s="522"/>
      <c r="GR48" s="522"/>
      <c r="GS48" s="522"/>
      <c r="GT48" s="522"/>
      <c r="GU48" s="524"/>
      <c r="GV48" s="524"/>
      <c r="GW48" s="524"/>
      <c r="GX48" s="524"/>
      <c r="GY48" s="524"/>
      <c r="GZ48" s="524"/>
      <c r="HA48" s="524"/>
      <c r="HB48" s="524"/>
      <c r="HC48" s="524"/>
      <c r="HD48" s="524"/>
      <c r="HE48" s="524"/>
      <c r="HF48" s="524"/>
      <c r="HG48" s="524"/>
      <c r="HH48" s="524"/>
      <c r="HI48" s="524"/>
      <c r="HJ48" s="524"/>
      <c r="HK48" s="524"/>
      <c r="HL48" s="524"/>
      <c r="HM48" s="524"/>
      <c r="HN48" s="524"/>
      <c r="HO48" s="524"/>
      <c r="HP48" s="524"/>
      <c r="HQ48" s="524"/>
      <c r="HR48" s="524"/>
      <c r="HS48" s="524"/>
      <c r="HT48" s="524"/>
      <c r="HU48" s="524"/>
      <c r="HV48" s="524"/>
      <c r="HW48" s="524"/>
      <c r="HX48" s="524"/>
      <c r="HY48" s="524"/>
      <c r="HZ48" s="524"/>
      <c r="IA48" s="524"/>
      <c r="IB48" s="524"/>
      <c r="IC48" s="524"/>
    </row>
    <row r="49" spans="1:237" s="520" customFormat="1" ht="27.75" customHeight="1">
      <c r="A49" s="535" t="s">
        <v>809</v>
      </c>
      <c r="B49" s="495"/>
      <c r="C49" s="495"/>
      <c r="D49" s="495"/>
      <c r="E49" s="538"/>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522"/>
      <c r="BQ49" s="522"/>
      <c r="BR49" s="522"/>
      <c r="BS49" s="522"/>
      <c r="BT49" s="522"/>
      <c r="BU49" s="522"/>
      <c r="BV49" s="522"/>
      <c r="BW49" s="522"/>
      <c r="BX49" s="522"/>
      <c r="BY49" s="522"/>
      <c r="BZ49" s="522"/>
      <c r="CA49" s="522"/>
      <c r="CB49" s="522"/>
      <c r="CC49" s="522"/>
      <c r="CD49" s="522"/>
      <c r="CE49" s="522"/>
      <c r="CF49" s="522"/>
      <c r="CG49" s="522"/>
      <c r="CH49" s="522"/>
      <c r="CI49" s="522"/>
      <c r="CJ49" s="522"/>
      <c r="CK49" s="522"/>
      <c r="CL49" s="522"/>
      <c r="CM49" s="522"/>
      <c r="CN49" s="522"/>
      <c r="CO49" s="522"/>
      <c r="CP49" s="522"/>
      <c r="CQ49" s="522"/>
      <c r="CR49" s="522"/>
      <c r="CS49" s="522"/>
      <c r="CT49" s="522"/>
      <c r="CU49" s="522"/>
      <c r="CV49" s="522"/>
      <c r="CW49" s="522"/>
      <c r="CX49" s="522"/>
      <c r="CY49" s="522"/>
      <c r="CZ49" s="522"/>
      <c r="DA49" s="522"/>
      <c r="DB49" s="522"/>
      <c r="DC49" s="522"/>
      <c r="DD49" s="522"/>
      <c r="DE49" s="522"/>
      <c r="DF49" s="522"/>
      <c r="DG49" s="522"/>
      <c r="DH49" s="522"/>
      <c r="DI49" s="522"/>
      <c r="DJ49" s="522"/>
      <c r="DK49" s="522"/>
      <c r="DL49" s="522"/>
      <c r="DM49" s="522"/>
      <c r="DN49" s="522"/>
      <c r="DO49" s="522"/>
      <c r="DP49" s="522"/>
      <c r="DQ49" s="522"/>
      <c r="DR49" s="522"/>
      <c r="DS49" s="522"/>
      <c r="DT49" s="522"/>
      <c r="DU49" s="522"/>
      <c r="DV49" s="522"/>
      <c r="DW49" s="522"/>
      <c r="DX49" s="522"/>
      <c r="DY49" s="522"/>
      <c r="DZ49" s="522"/>
      <c r="EA49" s="522"/>
      <c r="EB49" s="522"/>
      <c r="EC49" s="522"/>
      <c r="ED49" s="522"/>
      <c r="EE49" s="522"/>
      <c r="EF49" s="522"/>
      <c r="EG49" s="522"/>
      <c r="EH49" s="522"/>
      <c r="EI49" s="522"/>
      <c r="EJ49" s="522"/>
      <c r="EK49" s="522"/>
      <c r="EL49" s="522"/>
      <c r="EM49" s="522"/>
      <c r="EN49" s="522"/>
      <c r="EO49" s="522"/>
      <c r="EP49" s="522"/>
      <c r="EQ49" s="522"/>
      <c r="ER49" s="522"/>
      <c r="ES49" s="522"/>
      <c r="ET49" s="522"/>
      <c r="EU49" s="522"/>
      <c r="EV49" s="522"/>
      <c r="EW49" s="522"/>
      <c r="EX49" s="522"/>
      <c r="EY49" s="522"/>
      <c r="EZ49" s="522"/>
      <c r="FA49" s="522"/>
      <c r="FB49" s="522"/>
      <c r="FC49" s="522"/>
      <c r="FD49" s="522"/>
      <c r="FE49" s="522"/>
      <c r="FF49" s="522"/>
      <c r="FG49" s="522"/>
      <c r="FH49" s="522"/>
      <c r="FI49" s="522"/>
      <c r="FJ49" s="522"/>
      <c r="FK49" s="522"/>
      <c r="FL49" s="522"/>
      <c r="FM49" s="522"/>
      <c r="FN49" s="522"/>
      <c r="FO49" s="522"/>
      <c r="FP49" s="522"/>
      <c r="FQ49" s="522"/>
      <c r="FR49" s="522"/>
      <c r="FS49" s="522"/>
      <c r="FT49" s="522"/>
      <c r="FU49" s="522"/>
      <c r="FV49" s="522"/>
      <c r="FW49" s="522"/>
      <c r="FX49" s="522"/>
      <c r="FY49" s="522"/>
      <c r="FZ49" s="522"/>
      <c r="GA49" s="522"/>
      <c r="GB49" s="522"/>
      <c r="GC49" s="522"/>
      <c r="GD49" s="522"/>
      <c r="GE49" s="522"/>
      <c r="GF49" s="522"/>
      <c r="GG49" s="522"/>
      <c r="GH49" s="522"/>
      <c r="GI49" s="522"/>
      <c r="GJ49" s="522"/>
      <c r="GK49" s="522"/>
      <c r="GL49" s="522"/>
      <c r="GM49" s="522"/>
      <c r="GN49" s="522"/>
      <c r="GO49" s="522"/>
      <c r="GP49" s="522"/>
      <c r="GQ49" s="522"/>
      <c r="GR49" s="522"/>
      <c r="GS49" s="522"/>
      <c r="GT49" s="522"/>
      <c r="GU49" s="524"/>
      <c r="GV49" s="524"/>
      <c r="GW49" s="524"/>
      <c r="GX49" s="524"/>
      <c r="GY49" s="524"/>
      <c r="GZ49" s="524"/>
      <c r="HA49" s="524"/>
      <c r="HB49" s="524"/>
      <c r="HC49" s="524"/>
      <c r="HD49" s="524"/>
      <c r="HE49" s="524"/>
      <c r="HF49" s="524"/>
      <c r="HG49" s="524"/>
      <c r="HH49" s="524"/>
      <c r="HI49" s="524"/>
      <c r="HJ49" s="524"/>
      <c r="HK49" s="524"/>
      <c r="HL49" s="524"/>
      <c r="HM49" s="524"/>
      <c r="HN49" s="524"/>
      <c r="HO49" s="524"/>
      <c r="HP49" s="524"/>
      <c r="HQ49" s="524"/>
      <c r="HR49" s="524"/>
      <c r="HS49" s="524"/>
      <c r="HT49" s="524"/>
      <c r="HU49" s="524"/>
      <c r="HV49" s="524"/>
      <c r="HW49" s="524"/>
      <c r="HX49" s="524"/>
      <c r="HY49" s="524"/>
      <c r="HZ49" s="524"/>
      <c r="IA49" s="524"/>
      <c r="IB49" s="524"/>
      <c r="IC49" s="524"/>
    </row>
    <row r="50" spans="1:237" s="520" customFormat="1" ht="27.75" customHeight="1">
      <c r="A50" s="535" t="s">
        <v>810</v>
      </c>
      <c r="B50" s="495"/>
      <c r="C50" s="495"/>
      <c r="D50" s="495"/>
      <c r="E50" s="538"/>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2"/>
      <c r="AY50" s="522"/>
      <c r="AZ50" s="522"/>
      <c r="BA50" s="522"/>
      <c r="BB50" s="522"/>
      <c r="BC50" s="522"/>
      <c r="BD50" s="522"/>
      <c r="BE50" s="522"/>
      <c r="BF50" s="522"/>
      <c r="BG50" s="522"/>
      <c r="BH50" s="522"/>
      <c r="BI50" s="522"/>
      <c r="BJ50" s="522"/>
      <c r="BK50" s="522"/>
      <c r="BL50" s="522"/>
      <c r="BM50" s="522"/>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c r="CS50" s="522"/>
      <c r="CT50" s="522"/>
      <c r="CU50" s="522"/>
      <c r="CV50" s="522"/>
      <c r="CW50" s="522"/>
      <c r="CX50" s="522"/>
      <c r="CY50" s="522"/>
      <c r="CZ50" s="522"/>
      <c r="DA50" s="522"/>
      <c r="DB50" s="522"/>
      <c r="DC50" s="522"/>
      <c r="DD50" s="522"/>
      <c r="DE50" s="522"/>
      <c r="DF50" s="522"/>
      <c r="DG50" s="522"/>
      <c r="DH50" s="522"/>
      <c r="DI50" s="522"/>
      <c r="DJ50" s="522"/>
      <c r="DK50" s="522"/>
      <c r="DL50" s="522"/>
      <c r="DM50" s="522"/>
      <c r="DN50" s="522"/>
      <c r="DO50" s="522"/>
      <c r="DP50" s="522"/>
      <c r="DQ50" s="522"/>
      <c r="DR50" s="522"/>
      <c r="DS50" s="522"/>
      <c r="DT50" s="522"/>
      <c r="DU50" s="522"/>
      <c r="DV50" s="522"/>
      <c r="DW50" s="522"/>
      <c r="DX50" s="522"/>
      <c r="DY50" s="522"/>
      <c r="DZ50" s="522"/>
      <c r="EA50" s="522"/>
      <c r="EB50" s="522"/>
      <c r="EC50" s="522"/>
      <c r="ED50" s="522"/>
      <c r="EE50" s="522"/>
      <c r="EF50" s="522"/>
      <c r="EG50" s="522"/>
      <c r="EH50" s="522"/>
      <c r="EI50" s="522"/>
      <c r="EJ50" s="522"/>
      <c r="EK50" s="522"/>
      <c r="EL50" s="522"/>
      <c r="EM50" s="522"/>
      <c r="EN50" s="522"/>
      <c r="EO50" s="522"/>
      <c r="EP50" s="522"/>
      <c r="EQ50" s="522"/>
      <c r="ER50" s="522"/>
      <c r="ES50" s="522"/>
      <c r="ET50" s="522"/>
      <c r="EU50" s="522"/>
      <c r="EV50" s="522"/>
      <c r="EW50" s="522"/>
      <c r="EX50" s="522"/>
      <c r="EY50" s="522"/>
      <c r="EZ50" s="522"/>
      <c r="FA50" s="522"/>
      <c r="FB50" s="522"/>
      <c r="FC50" s="522"/>
      <c r="FD50" s="522"/>
      <c r="FE50" s="522"/>
      <c r="FF50" s="522"/>
      <c r="FG50" s="522"/>
      <c r="FH50" s="522"/>
      <c r="FI50" s="522"/>
      <c r="FJ50" s="522"/>
      <c r="FK50" s="522"/>
      <c r="FL50" s="522"/>
      <c r="FM50" s="522"/>
      <c r="FN50" s="522"/>
      <c r="FO50" s="522"/>
      <c r="FP50" s="522"/>
      <c r="FQ50" s="522"/>
      <c r="FR50" s="522"/>
      <c r="FS50" s="522"/>
      <c r="FT50" s="522"/>
      <c r="FU50" s="522"/>
      <c r="FV50" s="522"/>
      <c r="FW50" s="522"/>
      <c r="FX50" s="522"/>
      <c r="FY50" s="522"/>
      <c r="FZ50" s="522"/>
      <c r="GA50" s="522"/>
      <c r="GB50" s="522"/>
      <c r="GC50" s="522"/>
      <c r="GD50" s="522"/>
      <c r="GE50" s="522"/>
      <c r="GF50" s="522"/>
      <c r="GG50" s="522"/>
      <c r="GH50" s="522"/>
      <c r="GI50" s="522"/>
      <c r="GJ50" s="522"/>
      <c r="GK50" s="522"/>
      <c r="GL50" s="522"/>
      <c r="GM50" s="522"/>
      <c r="GN50" s="522"/>
      <c r="GO50" s="522"/>
      <c r="GP50" s="522"/>
      <c r="GQ50" s="522"/>
      <c r="GR50" s="522"/>
      <c r="GS50" s="522"/>
      <c r="GT50" s="522"/>
      <c r="GU50" s="524"/>
      <c r="GV50" s="524"/>
      <c r="GW50" s="524"/>
      <c r="GX50" s="524"/>
      <c r="GY50" s="524"/>
      <c r="GZ50" s="524"/>
      <c r="HA50" s="524"/>
      <c r="HB50" s="524"/>
      <c r="HC50" s="524"/>
      <c r="HD50" s="524"/>
      <c r="HE50" s="524"/>
      <c r="HF50" s="524"/>
      <c r="HG50" s="524"/>
      <c r="HH50" s="524"/>
      <c r="HI50" s="524"/>
      <c r="HJ50" s="524"/>
      <c r="HK50" s="524"/>
      <c r="HL50" s="524"/>
      <c r="HM50" s="524"/>
      <c r="HN50" s="524"/>
      <c r="HO50" s="524"/>
      <c r="HP50" s="524"/>
      <c r="HQ50" s="524"/>
      <c r="HR50" s="524"/>
      <c r="HS50" s="524"/>
      <c r="HT50" s="524"/>
      <c r="HU50" s="524"/>
      <c r="HV50" s="524"/>
      <c r="HW50" s="524"/>
      <c r="HX50" s="524"/>
      <c r="HY50" s="524"/>
      <c r="HZ50" s="524"/>
      <c r="IA50" s="524"/>
      <c r="IB50" s="524"/>
      <c r="IC50" s="524"/>
    </row>
    <row r="51" spans="1:237" s="520" customFormat="1" ht="27.75" customHeight="1">
      <c r="A51" s="535" t="s">
        <v>811</v>
      </c>
      <c r="B51" s="495"/>
      <c r="C51" s="495"/>
      <c r="D51" s="495"/>
      <c r="E51" s="538"/>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522"/>
      <c r="BH51" s="522"/>
      <c r="BI51" s="522"/>
      <c r="BJ51" s="522"/>
      <c r="BK51" s="522"/>
      <c r="BL51" s="522"/>
      <c r="BM51" s="522"/>
      <c r="BN51" s="522"/>
      <c r="BO51" s="522"/>
      <c r="BP51" s="522"/>
      <c r="BQ51" s="522"/>
      <c r="BR51" s="522"/>
      <c r="BS51" s="522"/>
      <c r="BT51" s="522"/>
      <c r="BU51" s="522"/>
      <c r="BV51" s="522"/>
      <c r="BW51" s="522"/>
      <c r="BX51" s="522"/>
      <c r="BY51" s="522"/>
      <c r="BZ51" s="522"/>
      <c r="CA51" s="522"/>
      <c r="CB51" s="522"/>
      <c r="CC51" s="522"/>
      <c r="CD51" s="522"/>
      <c r="CE51" s="522"/>
      <c r="CF51" s="522"/>
      <c r="CG51" s="522"/>
      <c r="CH51" s="522"/>
      <c r="CI51" s="522"/>
      <c r="CJ51" s="522"/>
      <c r="CK51" s="522"/>
      <c r="CL51" s="522"/>
      <c r="CM51" s="522"/>
      <c r="CN51" s="522"/>
      <c r="CO51" s="522"/>
      <c r="CP51" s="522"/>
      <c r="CQ51" s="522"/>
      <c r="CR51" s="522"/>
      <c r="CS51" s="522"/>
      <c r="CT51" s="522"/>
      <c r="CU51" s="522"/>
      <c r="CV51" s="522"/>
      <c r="CW51" s="522"/>
      <c r="CX51" s="522"/>
      <c r="CY51" s="522"/>
      <c r="CZ51" s="522"/>
      <c r="DA51" s="522"/>
      <c r="DB51" s="522"/>
      <c r="DC51" s="522"/>
      <c r="DD51" s="522"/>
      <c r="DE51" s="522"/>
      <c r="DF51" s="522"/>
      <c r="DG51" s="522"/>
      <c r="DH51" s="522"/>
      <c r="DI51" s="522"/>
      <c r="DJ51" s="522"/>
      <c r="DK51" s="522"/>
      <c r="DL51" s="522"/>
      <c r="DM51" s="522"/>
      <c r="DN51" s="522"/>
      <c r="DO51" s="522"/>
      <c r="DP51" s="522"/>
      <c r="DQ51" s="522"/>
      <c r="DR51" s="522"/>
      <c r="DS51" s="522"/>
      <c r="DT51" s="522"/>
      <c r="DU51" s="522"/>
      <c r="DV51" s="522"/>
      <c r="DW51" s="522"/>
      <c r="DX51" s="522"/>
      <c r="DY51" s="522"/>
      <c r="DZ51" s="522"/>
      <c r="EA51" s="522"/>
      <c r="EB51" s="522"/>
      <c r="EC51" s="522"/>
      <c r="ED51" s="522"/>
      <c r="EE51" s="522"/>
      <c r="EF51" s="522"/>
      <c r="EG51" s="522"/>
      <c r="EH51" s="522"/>
      <c r="EI51" s="522"/>
      <c r="EJ51" s="522"/>
      <c r="EK51" s="522"/>
      <c r="EL51" s="522"/>
      <c r="EM51" s="522"/>
      <c r="EN51" s="522"/>
      <c r="EO51" s="522"/>
      <c r="EP51" s="522"/>
      <c r="EQ51" s="522"/>
      <c r="ER51" s="522"/>
      <c r="ES51" s="522"/>
      <c r="ET51" s="522"/>
      <c r="EU51" s="522"/>
      <c r="EV51" s="522"/>
      <c r="EW51" s="522"/>
      <c r="EX51" s="522"/>
      <c r="EY51" s="522"/>
      <c r="EZ51" s="522"/>
      <c r="FA51" s="522"/>
      <c r="FB51" s="522"/>
      <c r="FC51" s="522"/>
      <c r="FD51" s="522"/>
      <c r="FE51" s="522"/>
      <c r="FF51" s="522"/>
      <c r="FG51" s="522"/>
      <c r="FH51" s="522"/>
      <c r="FI51" s="522"/>
      <c r="FJ51" s="522"/>
      <c r="FK51" s="522"/>
      <c r="FL51" s="522"/>
      <c r="FM51" s="522"/>
      <c r="FN51" s="522"/>
      <c r="FO51" s="522"/>
      <c r="FP51" s="522"/>
      <c r="FQ51" s="522"/>
      <c r="FR51" s="522"/>
      <c r="FS51" s="522"/>
      <c r="FT51" s="522"/>
      <c r="FU51" s="522"/>
      <c r="FV51" s="522"/>
      <c r="FW51" s="522"/>
      <c r="FX51" s="522"/>
      <c r="FY51" s="522"/>
      <c r="FZ51" s="522"/>
      <c r="GA51" s="522"/>
      <c r="GB51" s="522"/>
      <c r="GC51" s="522"/>
      <c r="GD51" s="522"/>
      <c r="GE51" s="522"/>
      <c r="GF51" s="522"/>
      <c r="GG51" s="522"/>
      <c r="GH51" s="522"/>
      <c r="GI51" s="522"/>
      <c r="GJ51" s="522"/>
      <c r="GK51" s="522"/>
      <c r="GL51" s="522"/>
      <c r="GM51" s="522"/>
      <c r="GN51" s="522"/>
      <c r="GO51" s="522"/>
      <c r="GP51" s="522"/>
      <c r="GQ51" s="522"/>
      <c r="GR51" s="522"/>
      <c r="GS51" s="522"/>
      <c r="GT51" s="522"/>
      <c r="GU51" s="524"/>
      <c r="GV51" s="524"/>
      <c r="GW51" s="524"/>
      <c r="GX51" s="524"/>
      <c r="GY51" s="524"/>
      <c r="GZ51" s="524"/>
      <c r="HA51" s="524"/>
      <c r="HB51" s="524"/>
      <c r="HC51" s="524"/>
      <c r="HD51" s="524"/>
      <c r="HE51" s="524"/>
      <c r="HF51" s="524"/>
      <c r="HG51" s="524"/>
      <c r="HH51" s="524"/>
      <c r="HI51" s="524"/>
      <c r="HJ51" s="524"/>
      <c r="HK51" s="524"/>
      <c r="HL51" s="524"/>
      <c r="HM51" s="524"/>
      <c r="HN51" s="524"/>
      <c r="HO51" s="524"/>
      <c r="HP51" s="524"/>
      <c r="HQ51" s="524"/>
      <c r="HR51" s="524"/>
      <c r="HS51" s="524"/>
      <c r="HT51" s="524"/>
      <c r="HU51" s="524"/>
      <c r="HV51" s="524"/>
      <c r="HW51" s="524"/>
      <c r="HX51" s="524"/>
      <c r="HY51" s="524"/>
      <c r="HZ51" s="524"/>
      <c r="IA51" s="524"/>
      <c r="IB51" s="524"/>
      <c r="IC51" s="524"/>
    </row>
    <row r="52" spans="1:237" s="520" customFormat="1" ht="27.75" customHeight="1">
      <c r="A52" s="535" t="s">
        <v>812</v>
      </c>
      <c r="B52" s="495">
        <v>943.58</v>
      </c>
      <c r="C52" s="495">
        <v>943.58</v>
      </c>
      <c r="D52" s="495"/>
      <c r="E52" s="540" t="s">
        <v>813</v>
      </c>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2"/>
      <c r="CJ52" s="522"/>
      <c r="CK52" s="522"/>
      <c r="CL52" s="522"/>
      <c r="CM52" s="522"/>
      <c r="CN52" s="522"/>
      <c r="CO52" s="522"/>
      <c r="CP52" s="522"/>
      <c r="CQ52" s="522"/>
      <c r="CR52" s="522"/>
      <c r="CS52" s="522"/>
      <c r="CT52" s="522"/>
      <c r="CU52" s="522"/>
      <c r="CV52" s="522"/>
      <c r="CW52" s="522"/>
      <c r="CX52" s="522"/>
      <c r="CY52" s="522"/>
      <c r="CZ52" s="522"/>
      <c r="DA52" s="522"/>
      <c r="DB52" s="522"/>
      <c r="DC52" s="522"/>
      <c r="DD52" s="522"/>
      <c r="DE52" s="522"/>
      <c r="DF52" s="522"/>
      <c r="DG52" s="522"/>
      <c r="DH52" s="522"/>
      <c r="DI52" s="522"/>
      <c r="DJ52" s="522"/>
      <c r="DK52" s="522"/>
      <c r="DL52" s="522"/>
      <c r="DM52" s="522"/>
      <c r="DN52" s="522"/>
      <c r="DO52" s="522"/>
      <c r="DP52" s="522"/>
      <c r="DQ52" s="522"/>
      <c r="DR52" s="522"/>
      <c r="DS52" s="522"/>
      <c r="DT52" s="522"/>
      <c r="DU52" s="522"/>
      <c r="DV52" s="522"/>
      <c r="DW52" s="522"/>
      <c r="DX52" s="522"/>
      <c r="DY52" s="522"/>
      <c r="DZ52" s="522"/>
      <c r="EA52" s="522"/>
      <c r="EB52" s="522"/>
      <c r="EC52" s="522"/>
      <c r="ED52" s="522"/>
      <c r="EE52" s="522"/>
      <c r="EF52" s="522"/>
      <c r="EG52" s="522"/>
      <c r="EH52" s="522"/>
      <c r="EI52" s="522"/>
      <c r="EJ52" s="522"/>
      <c r="EK52" s="522"/>
      <c r="EL52" s="522"/>
      <c r="EM52" s="522"/>
      <c r="EN52" s="522"/>
      <c r="EO52" s="522"/>
      <c r="EP52" s="522"/>
      <c r="EQ52" s="522"/>
      <c r="ER52" s="522"/>
      <c r="ES52" s="522"/>
      <c r="ET52" s="522"/>
      <c r="EU52" s="522"/>
      <c r="EV52" s="522"/>
      <c r="EW52" s="522"/>
      <c r="EX52" s="522"/>
      <c r="EY52" s="522"/>
      <c r="EZ52" s="522"/>
      <c r="FA52" s="522"/>
      <c r="FB52" s="522"/>
      <c r="FC52" s="522"/>
      <c r="FD52" s="522"/>
      <c r="FE52" s="522"/>
      <c r="FF52" s="522"/>
      <c r="FG52" s="522"/>
      <c r="FH52" s="522"/>
      <c r="FI52" s="522"/>
      <c r="FJ52" s="522"/>
      <c r="FK52" s="522"/>
      <c r="FL52" s="522"/>
      <c r="FM52" s="522"/>
      <c r="FN52" s="522"/>
      <c r="FO52" s="522"/>
      <c r="FP52" s="522"/>
      <c r="FQ52" s="522"/>
      <c r="FR52" s="522"/>
      <c r="FS52" s="522"/>
      <c r="FT52" s="522"/>
      <c r="FU52" s="522"/>
      <c r="FV52" s="522"/>
      <c r="FW52" s="522"/>
      <c r="FX52" s="522"/>
      <c r="FY52" s="522"/>
      <c r="FZ52" s="522"/>
      <c r="GA52" s="522"/>
      <c r="GB52" s="522"/>
      <c r="GC52" s="522"/>
      <c r="GD52" s="522"/>
      <c r="GE52" s="522"/>
      <c r="GF52" s="522"/>
      <c r="GG52" s="522"/>
      <c r="GH52" s="522"/>
      <c r="GI52" s="522"/>
      <c r="GJ52" s="522"/>
      <c r="GK52" s="522"/>
      <c r="GL52" s="522"/>
      <c r="GM52" s="522"/>
      <c r="GN52" s="522"/>
      <c r="GO52" s="522"/>
      <c r="GP52" s="522"/>
      <c r="GQ52" s="522"/>
      <c r="GR52" s="522"/>
      <c r="GS52" s="522"/>
      <c r="GT52" s="522"/>
      <c r="GU52" s="524"/>
      <c r="GV52" s="524"/>
      <c r="GW52" s="524"/>
      <c r="GX52" s="524"/>
      <c r="GY52" s="524"/>
      <c r="GZ52" s="524"/>
      <c r="HA52" s="524"/>
      <c r="HB52" s="524"/>
      <c r="HC52" s="524"/>
      <c r="HD52" s="524"/>
      <c r="HE52" s="524"/>
      <c r="HF52" s="524"/>
      <c r="HG52" s="524"/>
      <c r="HH52" s="524"/>
      <c r="HI52" s="524"/>
      <c r="HJ52" s="524"/>
      <c r="HK52" s="524"/>
      <c r="HL52" s="524"/>
      <c r="HM52" s="524"/>
      <c r="HN52" s="524"/>
      <c r="HO52" s="524"/>
      <c r="HP52" s="524"/>
      <c r="HQ52" s="524"/>
      <c r="HR52" s="524"/>
      <c r="HS52" s="524"/>
      <c r="HT52" s="524"/>
      <c r="HU52" s="524"/>
      <c r="HV52" s="524"/>
      <c r="HW52" s="524"/>
      <c r="HX52" s="524"/>
      <c r="HY52" s="524"/>
      <c r="HZ52" s="524"/>
      <c r="IA52" s="524"/>
      <c r="IB52" s="524"/>
      <c r="IC52" s="524"/>
    </row>
    <row r="53" spans="1:237" s="520" customFormat="1" ht="67.5" customHeight="1">
      <c r="A53" s="535" t="s">
        <v>814</v>
      </c>
      <c r="B53" s="495">
        <v>13511.1</v>
      </c>
      <c r="C53" s="495">
        <v>13511.1</v>
      </c>
      <c r="D53" s="495"/>
      <c r="E53" s="540" t="s">
        <v>815</v>
      </c>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2"/>
      <c r="BB53" s="522"/>
      <c r="BC53" s="522"/>
      <c r="BD53" s="522"/>
      <c r="BE53" s="522"/>
      <c r="BF53" s="522"/>
      <c r="BG53" s="522"/>
      <c r="BH53" s="522"/>
      <c r="BI53" s="522"/>
      <c r="BJ53" s="522"/>
      <c r="BK53" s="522"/>
      <c r="BL53" s="522"/>
      <c r="BM53" s="522"/>
      <c r="BN53" s="522"/>
      <c r="BO53" s="522"/>
      <c r="BP53" s="522"/>
      <c r="BQ53" s="522"/>
      <c r="BR53" s="522"/>
      <c r="BS53" s="522"/>
      <c r="BT53" s="522"/>
      <c r="BU53" s="522"/>
      <c r="BV53" s="522"/>
      <c r="BW53" s="522"/>
      <c r="BX53" s="522"/>
      <c r="BY53" s="522"/>
      <c r="BZ53" s="522"/>
      <c r="CA53" s="522"/>
      <c r="CB53" s="522"/>
      <c r="CC53" s="522"/>
      <c r="CD53" s="522"/>
      <c r="CE53" s="522"/>
      <c r="CF53" s="522"/>
      <c r="CG53" s="522"/>
      <c r="CH53" s="522"/>
      <c r="CI53" s="522"/>
      <c r="CJ53" s="522"/>
      <c r="CK53" s="522"/>
      <c r="CL53" s="522"/>
      <c r="CM53" s="522"/>
      <c r="CN53" s="522"/>
      <c r="CO53" s="522"/>
      <c r="CP53" s="522"/>
      <c r="CQ53" s="522"/>
      <c r="CR53" s="522"/>
      <c r="CS53" s="522"/>
      <c r="CT53" s="522"/>
      <c r="CU53" s="522"/>
      <c r="CV53" s="522"/>
      <c r="CW53" s="522"/>
      <c r="CX53" s="522"/>
      <c r="CY53" s="522"/>
      <c r="CZ53" s="522"/>
      <c r="DA53" s="522"/>
      <c r="DB53" s="522"/>
      <c r="DC53" s="522"/>
      <c r="DD53" s="522"/>
      <c r="DE53" s="522"/>
      <c r="DF53" s="522"/>
      <c r="DG53" s="522"/>
      <c r="DH53" s="522"/>
      <c r="DI53" s="522"/>
      <c r="DJ53" s="522"/>
      <c r="DK53" s="522"/>
      <c r="DL53" s="522"/>
      <c r="DM53" s="522"/>
      <c r="DN53" s="522"/>
      <c r="DO53" s="522"/>
      <c r="DP53" s="522"/>
      <c r="DQ53" s="522"/>
      <c r="DR53" s="522"/>
      <c r="DS53" s="522"/>
      <c r="DT53" s="522"/>
      <c r="DU53" s="522"/>
      <c r="DV53" s="522"/>
      <c r="DW53" s="522"/>
      <c r="DX53" s="522"/>
      <c r="DY53" s="522"/>
      <c r="DZ53" s="522"/>
      <c r="EA53" s="522"/>
      <c r="EB53" s="522"/>
      <c r="EC53" s="522"/>
      <c r="ED53" s="522"/>
      <c r="EE53" s="522"/>
      <c r="EF53" s="522"/>
      <c r="EG53" s="522"/>
      <c r="EH53" s="522"/>
      <c r="EI53" s="522"/>
      <c r="EJ53" s="522"/>
      <c r="EK53" s="522"/>
      <c r="EL53" s="522"/>
      <c r="EM53" s="522"/>
      <c r="EN53" s="522"/>
      <c r="EO53" s="522"/>
      <c r="EP53" s="522"/>
      <c r="EQ53" s="522"/>
      <c r="ER53" s="522"/>
      <c r="ES53" s="522"/>
      <c r="ET53" s="522"/>
      <c r="EU53" s="522"/>
      <c r="EV53" s="522"/>
      <c r="EW53" s="522"/>
      <c r="EX53" s="522"/>
      <c r="EY53" s="522"/>
      <c r="EZ53" s="522"/>
      <c r="FA53" s="522"/>
      <c r="FB53" s="522"/>
      <c r="FC53" s="522"/>
      <c r="FD53" s="522"/>
      <c r="FE53" s="522"/>
      <c r="FF53" s="522"/>
      <c r="FG53" s="522"/>
      <c r="FH53" s="522"/>
      <c r="FI53" s="522"/>
      <c r="FJ53" s="522"/>
      <c r="FK53" s="522"/>
      <c r="FL53" s="522"/>
      <c r="FM53" s="522"/>
      <c r="FN53" s="522"/>
      <c r="FO53" s="522"/>
      <c r="FP53" s="522"/>
      <c r="FQ53" s="522"/>
      <c r="FR53" s="522"/>
      <c r="FS53" s="522"/>
      <c r="FT53" s="522"/>
      <c r="FU53" s="522"/>
      <c r="FV53" s="522"/>
      <c r="FW53" s="522"/>
      <c r="FX53" s="522"/>
      <c r="FY53" s="522"/>
      <c r="FZ53" s="522"/>
      <c r="GA53" s="522"/>
      <c r="GB53" s="522"/>
      <c r="GC53" s="522"/>
      <c r="GD53" s="522"/>
      <c r="GE53" s="522"/>
      <c r="GF53" s="522"/>
      <c r="GG53" s="522"/>
      <c r="GH53" s="522"/>
      <c r="GI53" s="522"/>
      <c r="GJ53" s="522"/>
      <c r="GK53" s="522"/>
      <c r="GL53" s="522"/>
      <c r="GM53" s="522"/>
      <c r="GN53" s="522"/>
      <c r="GO53" s="522"/>
      <c r="GP53" s="522"/>
      <c r="GQ53" s="522"/>
      <c r="GR53" s="522"/>
      <c r="GS53" s="522"/>
      <c r="GT53" s="522"/>
      <c r="GU53" s="524"/>
      <c r="GV53" s="524"/>
      <c r="GW53" s="524"/>
      <c r="GX53" s="524"/>
      <c r="GY53" s="524"/>
      <c r="GZ53" s="524"/>
      <c r="HA53" s="524"/>
      <c r="HB53" s="524"/>
      <c r="HC53" s="524"/>
      <c r="HD53" s="524"/>
      <c r="HE53" s="524"/>
      <c r="HF53" s="524"/>
      <c r="HG53" s="524"/>
      <c r="HH53" s="524"/>
      <c r="HI53" s="524"/>
      <c r="HJ53" s="524"/>
      <c r="HK53" s="524"/>
      <c r="HL53" s="524"/>
      <c r="HM53" s="524"/>
      <c r="HN53" s="524"/>
      <c r="HO53" s="524"/>
      <c r="HP53" s="524"/>
      <c r="HQ53" s="524"/>
      <c r="HR53" s="524"/>
      <c r="HS53" s="524"/>
      <c r="HT53" s="524"/>
      <c r="HU53" s="524"/>
      <c r="HV53" s="524"/>
      <c r="HW53" s="524"/>
      <c r="HX53" s="524"/>
      <c r="HY53" s="524"/>
      <c r="HZ53" s="524"/>
      <c r="IA53" s="524"/>
      <c r="IB53" s="524"/>
      <c r="IC53" s="524"/>
    </row>
    <row r="54" spans="1:237" s="520" customFormat="1" ht="72" customHeight="1">
      <c r="A54" s="535" t="s">
        <v>719</v>
      </c>
      <c r="B54" s="495">
        <v>2919</v>
      </c>
      <c r="C54" s="495">
        <v>2919</v>
      </c>
      <c r="D54" s="495"/>
      <c r="E54" s="540" t="s">
        <v>816</v>
      </c>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2"/>
      <c r="AZ54" s="522"/>
      <c r="BA54" s="522"/>
      <c r="BB54" s="522"/>
      <c r="BC54" s="522"/>
      <c r="BD54" s="522"/>
      <c r="BE54" s="522"/>
      <c r="BF54" s="522"/>
      <c r="BG54" s="522"/>
      <c r="BH54" s="522"/>
      <c r="BI54" s="522"/>
      <c r="BJ54" s="522"/>
      <c r="BK54" s="522"/>
      <c r="BL54" s="522"/>
      <c r="BM54" s="522"/>
      <c r="BN54" s="522"/>
      <c r="BO54" s="522"/>
      <c r="BP54" s="522"/>
      <c r="BQ54" s="522"/>
      <c r="BR54" s="522"/>
      <c r="BS54" s="522"/>
      <c r="BT54" s="522"/>
      <c r="BU54" s="522"/>
      <c r="BV54" s="522"/>
      <c r="BW54" s="522"/>
      <c r="BX54" s="522"/>
      <c r="BY54" s="522"/>
      <c r="BZ54" s="522"/>
      <c r="CA54" s="522"/>
      <c r="CB54" s="522"/>
      <c r="CC54" s="522"/>
      <c r="CD54" s="522"/>
      <c r="CE54" s="522"/>
      <c r="CF54" s="522"/>
      <c r="CG54" s="522"/>
      <c r="CH54" s="522"/>
      <c r="CI54" s="522"/>
      <c r="CJ54" s="522"/>
      <c r="CK54" s="522"/>
      <c r="CL54" s="522"/>
      <c r="CM54" s="522"/>
      <c r="CN54" s="522"/>
      <c r="CO54" s="522"/>
      <c r="CP54" s="522"/>
      <c r="CQ54" s="522"/>
      <c r="CR54" s="522"/>
      <c r="CS54" s="522"/>
      <c r="CT54" s="522"/>
      <c r="CU54" s="522"/>
      <c r="CV54" s="522"/>
      <c r="CW54" s="522"/>
      <c r="CX54" s="522"/>
      <c r="CY54" s="522"/>
      <c r="CZ54" s="522"/>
      <c r="DA54" s="522"/>
      <c r="DB54" s="522"/>
      <c r="DC54" s="522"/>
      <c r="DD54" s="522"/>
      <c r="DE54" s="522"/>
      <c r="DF54" s="522"/>
      <c r="DG54" s="522"/>
      <c r="DH54" s="522"/>
      <c r="DI54" s="522"/>
      <c r="DJ54" s="522"/>
      <c r="DK54" s="522"/>
      <c r="DL54" s="522"/>
      <c r="DM54" s="522"/>
      <c r="DN54" s="522"/>
      <c r="DO54" s="522"/>
      <c r="DP54" s="522"/>
      <c r="DQ54" s="522"/>
      <c r="DR54" s="522"/>
      <c r="DS54" s="522"/>
      <c r="DT54" s="522"/>
      <c r="DU54" s="522"/>
      <c r="DV54" s="522"/>
      <c r="DW54" s="522"/>
      <c r="DX54" s="522"/>
      <c r="DY54" s="522"/>
      <c r="DZ54" s="522"/>
      <c r="EA54" s="522"/>
      <c r="EB54" s="522"/>
      <c r="EC54" s="522"/>
      <c r="ED54" s="522"/>
      <c r="EE54" s="522"/>
      <c r="EF54" s="522"/>
      <c r="EG54" s="522"/>
      <c r="EH54" s="522"/>
      <c r="EI54" s="522"/>
      <c r="EJ54" s="522"/>
      <c r="EK54" s="522"/>
      <c r="EL54" s="522"/>
      <c r="EM54" s="522"/>
      <c r="EN54" s="522"/>
      <c r="EO54" s="522"/>
      <c r="EP54" s="522"/>
      <c r="EQ54" s="522"/>
      <c r="ER54" s="522"/>
      <c r="ES54" s="522"/>
      <c r="ET54" s="522"/>
      <c r="EU54" s="522"/>
      <c r="EV54" s="522"/>
      <c r="EW54" s="522"/>
      <c r="EX54" s="522"/>
      <c r="EY54" s="522"/>
      <c r="EZ54" s="522"/>
      <c r="FA54" s="522"/>
      <c r="FB54" s="522"/>
      <c r="FC54" s="522"/>
      <c r="FD54" s="522"/>
      <c r="FE54" s="522"/>
      <c r="FF54" s="522"/>
      <c r="FG54" s="522"/>
      <c r="FH54" s="522"/>
      <c r="FI54" s="522"/>
      <c r="FJ54" s="522"/>
      <c r="FK54" s="522"/>
      <c r="FL54" s="522"/>
      <c r="FM54" s="522"/>
      <c r="FN54" s="522"/>
      <c r="FO54" s="522"/>
      <c r="FP54" s="522"/>
      <c r="FQ54" s="522"/>
      <c r="FR54" s="522"/>
      <c r="FS54" s="522"/>
      <c r="FT54" s="522"/>
      <c r="FU54" s="522"/>
      <c r="FV54" s="522"/>
      <c r="FW54" s="522"/>
      <c r="FX54" s="522"/>
      <c r="FY54" s="522"/>
      <c r="FZ54" s="522"/>
      <c r="GA54" s="522"/>
      <c r="GB54" s="522"/>
      <c r="GC54" s="522"/>
      <c r="GD54" s="522"/>
      <c r="GE54" s="522"/>
      <c r="GF54" s="522"/>
      <c r="GG54" s="522"/>
      <c r="GH54" s="522"/>
      <c r="GI54" s="522"/>
      <c r="GJ54" s="522"/>
      <c r="GK54" s="522"/>
      <c r="GL54" s="522"/>
      <c r="GM54" s="522"/>
      <c r="GN54" s="522"/>
      <c r="GO54" s="522"/>
      <c r="GP54" s="522"/>
      <c r="GQ54" s="522"/>
      <c r="GR54" s="522"/>
      <c r="GS54" s="522"/>
      <c r="GT54" s="522"/>
      <c r="GU54" s="524"/>
      <c r="GV54" s="524"/>
      <c r="GW54" s="524"/>
      <c r="GX54" s="524"/>
      <c r="GY54" s="524"/>
      <c r="GZ54" s="524"/>
      <c r="HA54" s="524"/>
      <c r="HB54" s="524"/>
      <c r="HC54" s="524"/>
      <c r="HD54" s="524"/>
      <c r="HE54" s="524"/>
      <c r="HF54" s="524"/>
      <c r="HG54" s="524"/>
      <c r="HH54" s="524"/>
      <c r="HI54" s="524"/>
      <c r="HJ54" s="524"/>
      <c r="HK54" s="524"/>
      <c r="HL54" s="524"/>
      <c r="HM54" s="524"/>
      <c r="HN54" s="524"/>
      <c r="HO54" s="524"/>
      <c r="HP54" s="524"/>
      <c r="HQ54" s="524"/>
      <c r="HR54" s="524"/>
      <c r="HS54" s="524"/>
      <c r="HT54" s="524"/>
      <c r="HU54" s="524"/>
      <c r="HV54" s="524"/>
      <c r="HW54" s="524"/>
      <c r="HX54" s="524"/>
      <c r="HY54" s="524"/>
      <c r="HZ54" s="524"/>
      <c r="IA54" s="524"/>
      <c r="IB54" s="524"/>
      <c r="IC54" s="524"/>
    </row>
    <row r="55" spans="1:237" s="520" customFormat="1" ht="27.75" customHeight="1">
      <c r="A55" s="535" t="s">
        <v>720</v>
      </c>
      <c r="B55" s="495">
        <v>3000</v>
      </c>
      <c r="C55" s="495">
        <v>3000</v>
      </c>
      <c r="D55" s="495"/>
      <c r="E55" s="540" t="s">
        <v>817</v>
      </c>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2"/>
      <c r="CB55" s="522"/>
      <c r="CC55" s="522"/>
      <c r="CD55" s="522"/>
      <c r="CE55" s="522"/>
      <c r="CF55" s="522"/>
      <c r="CG55" s="522"/>
      <c r="CH55" s="522"/>
      <c r="CI55" s="522"/>
      <c r="CJ55" s="522"/>
      <c r="CK55" s="522"/>
      <c r="CL55" s="522"/>
      <c r="CM55" s="522"/>
      <c r="CN55" s="522"/>
      <c r="CO55" s="522"/>
      <c r="CP55" s="522"/>
      <c r="CQ55" s="522"/>
      <c r="CR55" s="522"/>
      <c r="CS55" s="522"/>
      <c r="CT55" s="522"/>
      <c r="CU55" s="522"/>
      <c r="CV55" s="522"/>
      <c r="CW55" s="522"/>
      <c r="CX55" s="522"/>
      <c r="CY55" s="522"/>
      <c r="CZ55" s="522"/>
      <c r="DA55" s="522"/>
      <c r="DB55" s="522"/>
      <c r="DC55" s="522"/>
      <c r="DD55" s="522"/>
      <c r="DE55" s="522"/>
      <c r="DF55" s="522"/>
      <c r="DG55" s="522"/>
      <c r="DH55" s="522"/>
      <c r="DI55" s="522"/>
      <c r="DJ55" s="522"/>
      <c r="DK55" s="522"/>
      <c r="DL55" s="522"/>
      <c r="DM55" s="522"/>
      <c r="DN55" s="522"/>
      <c r="DO55" s="522"/>
      <c r="DP55" s="522"/>
      <c r="DQ55" s="522"/>
      <c r="DR55" s="522"/>
      <c r="DS55" s="522"/>
      <c r="DT55" s="522"/>
      <c r="DU55" s="522"/>
      <c r="DV55" s="522"/>
      <c r="DW55" s="522"/>
      <c r="DX55" s="522"/>
      <c r="DY55" s="522"/>
      <c r="DZ55" s="522"/>
      <c r="EA55" s="522"/>
      <c r="EB55" s="522"/>
      <c r="EC55" s="522"/>
      <c r="ED55" s="522"/>
      <c r="EE55" s="522"/>
      <c r="EF55" s="522"/>
      <c r="EG55" s="522"/>
      <c r="EH55" s="522"/>
      <c r="EI55" s="522"/>
      <c r="EJ55" s="522"/>
      <c r="EK55" s="522"/>
      <c r="EL55" s="522"/>
      <c r="EM55" s="522"/>
      <c r="EN55" s="522"/>
      <c r="EO55" s="522"/>
      <c r="EP55" s="522"/>
      <c r="EQ55" s="522"/>
      <c r="ER55" s="522"/>
      <c r="ES55" s="522"/>
      <c r="ET55" s="522"/>
      <c r="EU55" s="522"/>
      <c r="EV55" s="522"/>
      <c r="EW55" s="522"/>
      <c r="EX55" s="522"/>
      <c r="EY55" s="522"/>
      <c r="EZ55" s="522"/>
      <c r="FA55" s="522"/>
      <c r="FB55" s="522"/>
      <c r="FC55" s="522"/>
      <c r="FD55" s="522"/>
      <c r="FE55" s="522"/>
      <c r="FF55" s="522"/>
      <c r="FG55" s="522"/>
      <c r="FH55" s="522"/>
      <c r="FI55" s="522"/>
      <c r="FJ55" s="522"/>
      <c r="FK55" s="522"/>
      <c r="FL55" s="522"/>
      <c r="FM55" s="522"/>
      <c r="FN55" s="522"/>
      <c r="FO55" s="522"/>
      <c r="FP55" s="522"/>
      <c r="FQ55" s="522"/>
      <c r="FR55" s="522"/>
      <c r="FS55" s="522"/>
      <c r="FT55" s="522"/>
      <c r="FU55" s="522"/>
      <c r="FV55" s="522"/>
      <c r="FW55" s="522"/>
      <c r="FX55" s="522"/>
      <c r="FY55" s="522"/>
      <c r="FZ55" s="522"/>
      <c r="GA55" s="522"/>
      <c r="GB55" s="522"/>
      <c r="GC55" s="522"/>
      <c r="GD55" s="522"/>
      <c r="GE55" s="522"/>
      <c r="GF55" s="522"/>
      <c r="GG55" s="522"/>
      <c r="GH55" s="522"/>
      <c r="GI55" s="522"/>
      <c r="GJ55" s="522"/>
      <c r="GK55" s="522"/>
      <c r="GL55" s="522"/>
      <c r="GM55" s="522"/>
      <c r="GN55" s="522"/>
      <c r="GO55" s="522"/>
      <c r="GP55" s="522"/>
      <c r="GQ55" s="522"/>
      <c r="GR55" s="522"/>
      <c r="GS55" s="522"/>
      <c r="GT55" s="522"/>
      <c r="GU55" s="524"/>
      <c r="GV55" s="524"/>
      <c r="GW55" s="524"/>
      <c r="GX55" s="524"/>
      <c r="GY55" s="524"/>
      <c r="GZ55" s="524"/>
      <c r="HA55" s="524"/>
      <c r="HB55" s="524"/>
      <c r="HC55" s="524"/>
      <c r="HD55" s="524"/>
      <c r="HE55" s="524"/>
      <c r="HF55" s="524"/>
      <c r="HG55" s="524"/>
      <c r="HH55" s="524"/>
      <c r="HI55" s="524"/>
      <c r="HJ55" s="524"/>
      <c r="HK55" s="524"/>
      <c r="HL55" s="524"/>
      <c r="HM55" s="524"/>
      <c r="HN55" s="524"/>
      <c r="HO55" s="524"/>
      <c r="HP55" s="524"/>
      <c r="HQ55" s="524"/>
      <c r="HR55" s="524"/>
      <c r="HS55" s="524"/>
      <c r="HT55" s="524"/>
      <c r="HU55" s="524"/>
      <c r="HV55" s="524"/>
      <c r="HW55" s="524"/>
      <c r="HX55" s="524"/>
      <c r="HY55" s="524"/>
      <c r="HZ55" s="524"/>
      <c r="IA55" s="524"/>
      <c r="IB55" s="524"/>
      <c r="IC55" s="524"/>
    </row>
    <row r="56" spans="1:237" s="520" customFormat="1" ht="27.75" customHeight="1">
      <c r="A56" s="535" t="s">
        <v>721</v>
      </c>
      <c r="B56" s="495"/>
      <c r="C56" s="495"/>
      <c r="D56" s="495"/>
      <c r="E56" s="540"/>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c r="BO56" s="522"/>
      <c r="BP56" s="522"/>
      <c r="BQ56" s="522"/>
      <c r="BR56" s="522"/>
      <c r="BS56" s="522"/>
      <c r="BT56" s="522"/>
      <c r="BU56" s="522"/>
      <c r="BV56" s="522"/>
      <c r="BW56" s="522"/>
      <c r="BX56" s="522"/>
      <c r="BY56" s="522"/>
      <c r="BZ56" s="522"/>
      <c r="CA56" s="522"/>
      <c r="CB56" s="522"/>
      <c r="CC56" s="522"/>
      <c r="CD56" s="522"/>
      <c r="CE56" s="522"/>
      <c r="CF56" s="522"/>
      <c r="CG56" s="522"/>
      <c r="CH56" s="522"/>
      <c r="CI56" s="522"/>
      <c r="CJ56" s="522"/>
      <c r="CK56" s="522"/>
      <c r="CL56" s="522"/>
      <c r="CM56" s="522"/>
      <c r="CN56" s="522"/>
      <c r="CO56" s="522"/>
      <c r="CP56" s="522"/>
      <c r="CQ56" s="522"/>
      <c r="CR56" s="522"/>
      <c r="CS56" s="522"/>
      <c r="CT56" s="522"/>
      <c r="CU56" s="522"/>
      <c r="CV56" s="522"/>
      <c r="CW56" s="522"/>
      <c r="CX56" s="522"/>
      <c r="CY56" s="522"/>
      <c r="CZ56" s="522"/>
      <c r="DA56" s="522"/>
      <c r="DB56" s="522"/>
      <c r="DC56" s="522"/>
      <c r="DD56" s="522"/>
      <c r="DE56" s="522"/>
      <c r="DF56" s="522"/>
      <c r="DG56" s="522"/>
      <c r="DH56" s="522"/>
      <c r="DI56" s="522"/>
      <c r="DJ56" s="522"/>
      <c r="DK56" s="522"/>
      <c r="DL56" s="522"/>
      <c r="DM56" s="522"/>
      <c r="DN56" s="522"/>
      <c r="DO56" s="522"/>
      <c r="DP56" s="522"/>
      <c r="DQ56" s="522"/>
      <c r="DR56" s="522"/>
      <c r="DS56" s="522"/>
      <c r="DT56" s="522"/>
      <c r="DU56" s="522"/>
      <c r="DV56" s="522"/>
      <c r="DW56" s="522"/>
      <c r="DX56" s="522"/>
      <c r="DY56" s="522"/>
      <c r="DZ56" s="522"/>
      <c r="EA56" s="522"/>
      <c r="EB56" s="522"/>
      <c r="EC56" s="522"/>
      <c r="ED56" s="522"/>
      <c r="EE56" s="522"/>
      <c r="EF56" s="522"/>
      <c r="EG56" s="522"/>
      <c r="EH56" s="522"/>
      <c r="EI56" s="522"/>
      <c r="EJ56" s="522"/>
      <c r="EK56" s="522"/>
      <c r="EL56" s="522"/>
      <c r="EM56" s="522"/>
      <c r="EN56" s="522"/>
      <c r="EO56" s="522"/>
      <c r="EP56" s="522"/>
      <c r="EQ56" s="522"/>
      <c r="ER56" s="522"/>
      <c r="ES56" s="522"/>
      <c r="ET56" s="522"/>
      <c r="EU56" s="522"/>
      <c r="EV56" s="522"/>
      <c r="EW56" s="522"/>
      <c r="EX56" s="522"/>
      <c r="EY56" s="522"/>
      <c r="EZ56" s="522"/>
      <c r="FA56" s="522"/>
      <c r="FB56" s="522"/>
      <c r="FC56" s="522"/>
      <c r="FD56" s="522"/>
      <c r="FE56" s="522"/>
      <c r="FF56" s="522"/>
      <c r="FG56" s="522"/>
      <c r="FH56" s="522"/>
      <c r="FI56" s="522"/>
      <c r="FJ56" s="522"/>
      <c r="FK56" s="522"/>
      <c r="FL56" s="522"/>
      <c r="FM56" s="522"/>
      <c r="FN56" s="522"/>
      <c r="FO56" s="522"/>
      <c r="FP56" s="522"/>
      <c r="FQ56" s="522"/>
      <c r="FR56" s="522"/>
      <c r="FS56" s="522"/>
      <c r="FT56" s="522"/>
      <c r="FU56" s="522"/>
      <c r="FV56" s="522"/>
      <c r="FW56" s="522"/>
      <c r="FX56" s="522"/>
      <c r="FY56" s="522"/>
      <c r="FZ56" s="522"/>
      <c r="GA56" s="522"/>
      <c r="GB56" s="522"/>
      <c r="GC56" s="522"/>
      <c r="GD56" s="522"/>
      <c r="GE56" s="522"/>
      <c r="GF56" s="522"/>
      <c r="GG56" s="522"/>
      <c r="GH56" s="522"/>
      <c r="GI56" s="522"/>
      <c r="GJ56" s="522"/>
      <c r="GK56" s="522"/>
      <c r="GL56" s="522"/>
      <c r="GM56" s="522"/>
      <c r="GN56" s="522"/>
      <c r="GO56" s="522"/>
      <c r="GP56" s="522"/>
      <c r="GQ56" s="522"/>
      <c r="GR56" s="522"/>
      <c r="GS56" s="522"/>
      <c r="GT56" s="522"/>
      <c r="GU56" s="524"/>
      <c r="GV56" s="524"/>
      <c r="GW56" s="524"/>
      <c r="GX56" s="524"/>
      <c r="GY56" s="524"/>
      <c r="GZ56" s="524"/>
      <c r="HA56" s="524"/>
      <c r="HB56" s="524"/>
      <c r="HC56" s="524"/>
      <c r="HD56" s="524"/>
      <c r="HE56" s="524"/>
      <c r="HF56" s="524"/>
      <c r="HG56" s="524"/>
      <c r="HH56" s="524"/>
      <c r="HI56" s="524"/>
      <c r="HJ56" s="524"/>
      <c r="HK56" s="524"/>
      <c r="HL56" s="524"/>
      <c r="HM56" s="524"/>
      <c r="HN56" s="524"/>
      <c r="HO56" s="524"/>
      <c r="HP56" s="524"/>
      <c r="HQ56" s="524"/>
      <c r="HR56" s="524"/>
      <c r="HS56" s="524"/>
      <c r="HT56" s="524"/>
      <c r="HU56" s="524"/>
      <c r="HV56" s="524"/>
      <c r="HW56" s="524"/>
      <c r="HX56" s="524"/>
      <c r="HY56" s="524"/>
      <c r="HZ56" s="524"/>
      <c r="IA56" s="524"/>
      <c r="IB56" s="524"/>
      <c r="IC56" s="524"/>
    </row>
    <row r="57" spans="1:237" s="520" customFormat="1" ht="112.5" customHeight="1">
      <c r="A57" s="535" t="s">
        <v>722</v>
      </c>
      <c r="B57" s="495">
        <v>11830.06</v>
      </c>
      <c r="C57" s="495">
        <v>11830.06</v>
      </c>
      <c r="D57" s="495"/>
      <c r="E57" s="540" t="s">
        <v>818</v>
      </c>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2"/>
      <c r="AY57" s="522"/>
      <c r="AZ57" s="522"/>
      <c r="BA57" s="522"/>
      <c r="BB57" s="522"/>
      <c r="BC57" s="522"/>
      <c r="BD57" s="522"/>
      <c r="BE57" s="522"/>
      <c r="BF57" s="522"/>
      <c r="BG57" s="522"/>
      <c r="BH57" s="522"/>
      <c r="BI57" s="522"/>
      <c r="BJ57" s="522"/>
      <c r="BK57" s="522"/>
      <c r="BL57" s="522"/>
      <c r="BM57" s="522"/>
      <c r="BN57" s="522"/>
      <c r="BO57" s="522"/>
      <c r="BP57" s="522"/>
      <c r="BQ57" s="522"/>
      <c r="BR57" s="522"/>
      <c r="BS57" s="522"/>
      <c r="BT57" s="522"/>
      <c r="BU57" s="522"/>
      <c r="BV57" s="522"/>
      <c r="BW57" s="522"/>
      <c r="BX57" s="522"/>
      <c r="BY57" s="522"/>
      <c r="BZ57" s="522"/>
      <c r="CA57" s="522"/>
      <c r="CB57" s="522"/>
      <c r="CC57" s="522"/>
      <c r="CD57" s="522"/>
      <c r="CE57" s="522"/>
      <c r="CF57" s="522"/>
      <c r="CG57" s="522"/>
      <c r="CH57" s="522"/>
      <c r="CI57" s="522"/>
      <c r="CJ57" s="522"/>
      <c r="CK57" s="522"/>
      <c r="CL57" s="522"/>
      <c r="CM57" s="522"/>
      <c r="CN57" s="522"/>
      <c r="CO57" s="522"/>
      <c r="CP57" s="522"/>
      <c r="CQ57" s="522"/>
      <c r="CR57" s="522"/>
      <c r="CS57" s="522"/>
      <c r="CT57" s="522"/>
      <c r="CU57" s="522"/>
      <c r="CV57" s="522"/>
      <c r="CW57" s="522"/>
      <c r="CX57" s="522"/>
      <c r="CY57" s="522"/>
      <c r="CZ57" s="522"/>
      <c r="DA57" s="522"/>
      <c r="DB57" s="522"/>
      <c r="DC57" s="522"/>
      <c r="DD57" s="522"/>
      <c r="DE57" s="522"/>
      <c r="DF57" s="522"/>
      <c r="DG57" s="522"/>
      <c r="DH57" s="522"/>
      <c r="DI57" s="522"/>
      <c r="DJ57" s="522"/>
      <c r="DK57" s="522"/>
      <c r="DL57" s="522"/>
      <c r="DM57" s="522"/>
      <c r="DN57" s="522"/>
      <c r="DO57" s="522"/>
      <c r="DP57" s="522"/>
      <c r="DQ57" s="522"/>
      <c r="DR57" s="522"/>
      <c r="DS57" s="522"/>
      <c r="DT57" s="522"/>
      <c r="DU57" s="522"/>
      <c r="DV57" s="522"/>
      <c r="DW57" s="522"/>
      <c r="DX57" s="522"/>
      <c r="DY57" s="522"/>
      <c r="DZ57" s="522"/>
      <c r="EA57" s="522"/>
      <c r="EB57" s="522"/>
      <c r="EC57" s="522"/>
      <c r="ED57" s="522"/>
      <c r="EE57" s="522"/>
      <c r="EF57" s="522"/>
      <c r="EG57" s="522"/>
      <c r="EH57" s="522"/>
      <c r="EI57" s="522"/>
      <c r="EJ57" s="522"/>
      <c r="EK57" s="522"/>
      <c r="EL57" s="522"/>
      <c r="EM57" s="522"/>
      <c r="EN57" s="522"/>
      <c r="EO57" s="522"/>
      <c r="EP57" s="522"/>
      <c r="EQ57" s="522"/>
      <c r="ER57" s="522"/>
      <c r="ES57" s="522"/>
      <c r="ET57" s="522"/>
      <c r="EU57" s="522"/>
      <c r="EV57" s="522"/>
      <c r="EW57" s="522"/>
      <c r="EX57" s="522"/>
      <c r="EY57" s="522"/>
      <c r="EZ57" s="522"/>
      <c r="FA57" s="522"/>
      <c r="FB57" s="522"/>
      <c r="FC57" s="522"/>
      <c r="FD57" s="522"/>
      <c r="FE57" s="522"/>
      <c r="FF57" s="522"/>
      <c r="FG57" s="522"/>
      <c r="FH57" s="522"/>
      <c r="FI57" s="522"/>
      <c r="FJ57" s="522"/>
      <c r="FK57" s="522"/>
      <c r="FL57" s="522"/>
      <c r="FM57" s="522"/>
      <c r="FN57" s="522"/>
      <c r="FO57" s="522"/>
      <c r="FP57" s="522"/>
      <c r="FQ57" s="522"/>
      <c r="FR57" s="522"/>
      <c r="FS57" s="522"/>
      <c r="FT57" s="522"/>
      <c r="FU57" s="522"/>
      <c r="FV57" s="522"/>
      <c r="FW57" s="522"/>
      <c r="FX57" s="522"/>
      <c r="FY57" s="522"/>
      <c r="FZ57" s="522"/>
      <c r="GA57" s="522"/>
      <c r="GB57" s="522"/>
      <c r="GC57" s="522"/>
      <c r="GD57" s="522"/>
      <c r="GE57" s="522"/>
      <c r="GF57" s="522"/>
      <c r="GG57" s="522"/>
      <c r="GH57" s="522"/>
      <c r="GI57" s="522"/>
      <c r="GJ57" s="522"/>
      <c r="GK57" s="522"/>
      <c r="GL57" s="522"/>
      <c r="GM57" s="522"/>
      <c r="GN57" s="522"/>
      <c r="GO57" s="522"/>
      <c r="GP57" s="522"/>
      <c r="GQ57" s="522"/>
      <c r="GR57" s="522"/>
      <c r="GS57" s="522"/>
      <c r="GT57" s="522"/>
      <c r="GU57" s="524"/>
      <c r="GV57" s="524"/>
      <c r="GW57" s="524"/>
      <c r="GX57" s="524"/>
      <c r="GY57" s="524"/>
      <c r="GZ57" s="524"/>
      <c r="HA57" s="524"/>
      <c r="HB57" s="524"/>
      <c r="HC57" s="524"/>
      <c r="HD57" s="524"/>
      <c r="HE57" s="524"/>
      <c r="HF57" s="524"/>
      <c r="HG57" s="524"/>
      <c r="HH57" s="524"/>
      <c r="HI57" s="524"/>
      <c r="HJ57" s="524"/>
      <c r="HK57" s="524"/>
      <c r="HL57" s="524"/>
      <c r="HM57" s="524"/>
      <c r="HN57" s="524"/>
      <c r="HO57" s="524"/>
      <c r="HP57" s="524"/>
      <c r="HQ57" s="524"/>
      <c r="HR57" s="524"/>
      <c r="HS57" s="524"/>
      <c r="HT57" s="524"/>
      <c r="HU57" s="524"/>
      <c r="HV57" s="524"/>
      <c r="HW57" s="524"/>
      <c r="HX57" s="524"/>
      <c r="HY57" s="524"/>
      <c r="HZ57" s="524"/>
      <c r="IA57" s="524"/>
      <c r="IB57" s="524"/>
      <c r="IC57" s="524"/>
    </row>
    <row r="58" spans="1:237" s="520" customFormat="1" ht="54" customHeight="1">
      <c r="A58" s="535" t="s">
        <v>723</v>
      </c>
      <c r="B58" s="495">
        <v>4330.77</v>
      </c>
      <c r="C58" s="495">
        <v>4330.77</v>
      </c>
      <c r="D58" s="495"/>
      <c r="E58" s="540" t="s">
        <v>819</v>
      </c>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2"/>
      <c r="AY58" s="522"/>
      <c r="AZ58" s="522"/>
      <c r="BA58" s="522"/>
      <c r="BB58" s="522"/>
      <c r="BC58" s="522"/>
      <c r="BD58" s="522"/>
      <c r="BE58" s="522"/>
      <c r="BF58" s="522"/>
      <c r="BG58" s="522"/>
      <c r="BH58" s="522"/>
      <c r="BI58" s="522"/>
      <c r="BJ58" s="522"/>
      <c r="BK58" s="522"/>
      <c r="BL58" s="522"/>
      <c r="BM58" s="522"/>
      <c r="BN58" s="522"/>
      <c r="BO58" s="522"/>
      <c r="BP58" s="522"/>
      <c r="BQ58" s="522"/>
      <c r="BR58" s="522"/>
      <c r="BS58" s="522"/>
      <c r="BT58" s="522"/>
      <c r="BU58" s="522"/>
      <c r="BV58" s="522"/>
      <c r="BW58" s="522"/>
      <c r="BX58" s="522"/>
      <c r="BY58" s="522"/>
      <c r="BZ58" s="522"/>
      <c r="CA58" s="522"/>
      <c r="CB58" s="522"/>
      <c r="CC58" s="522"/>
      <c r="CD58" s="522"/>
      <c r="CE58" s="522"/>
      <c r="CF58" s="522"/>
      <c r="CG58" s="522"/>
      <c r="CH58" s="522"/>
      <c r="CI58" s="522"/>
      <c r="CJ58" s="522"/>
      <c r="CK58" s="522"/>
      <c r="CL58" s="522"/>
      <c r="CM58" s="522"/>
      <c r="CN58" s="522"/>
      <c r="CO58" s="522"/>
      <c r="CP58" s="522"/>
      <c r="CQ58" s="522"/>
      <c r="CR58" s="522"/>
      <c r="CS58" s="522"/>
      <c r="CT58" s="522"/>
      <c r="CU58" s="522"/>
      <c r="CV58" s="522"/>
      <c r="CW58" s="522"/>
      <c r="CX58" s="522"/>
      <c r="CY58" s="522"/>
      <c r="CZ58" s="522"/>
      <c r="DA58" s="522"/>
      <c r="DB58" s="522"/>
      <c r="DC58" s="522"/>
      <c r="DD58" s="522"/>
      <c r="DE58" s="522"/>
      <c r="DF58" s="522"/>
      <c r="DG58" s="522"/>
      <c r="DH58" s="522"/>
      <c r="DI58" s="522"/>
      <c r="DJ58" s="522"/>
      <c r="DK58" s="522"/>
      <c r="DL58" s="522"/>
      <c r="DM58" s="522"/>
      <c r="DN58" s="522"/>
      <c r="DO58" s="522"/>
      <c r="DP58" s="522"/>
      <c r="DQ58" s="522"/>
      <c r="DR58" s="522"/>
      <c r="DS58" s="522"/>
      <c r="DT58" s="522"/>
      <c r="DU58" s="522"/>
      <c r="DV58" s="522"/>
      <c r="DW58" s="522"/>
      <c r="DX58" s="522"/>
      <c r="DY58" s="522"/>
      <c r="DZ58" s="522"/>
      <c r="EA58" s="522"/>
      <c r="EB58" s="522"/>
      <c r="EC58" s="522"/>
      <c r="ED58" s="522"/>
      <c r="EE58" s="522"/>
      <c r="EF58" s="522"/>
      <c r="EG58" s="522"/>
      <c r="EH58" s="522"/>
      <c r="EI58" s="522"/>
      <c r="EJ58" s="522"/>
      <c r="EK58" s="522"/>
      <c r="EL58" s="522"/>
      <c r="EM58" s="522"/>
      <c r="EN58" s="522"/>
      <c r="EO58" s="522"/>
      <c r="EP58" s="522"/>
      <c r="EQ58" s="522"/>
      <c r="ER58" s="522"/>
      <c r="ES58" s="522"/>
      <c r="ET58" s="522"/>
      <c r="EU58" s="522"/>
      <c r="EV58" s="522"/>
      <c r="EW58" s="522"/>
      <c r="EX58" s="522"/>
      <c r="EY58" s="522"/>
      <c r="EZ58" s="522"/>
      <c r="FA58" s="522"/>
      <c r="FB58" s="522"/>
      <c r="FC58" s="522"/>
      <c r="FD58" s="522"/>
      <c r="FE58" s="522"/>
      <c r="FF58" s="522"/>
      <c r="FG58" s="522"/>
      <c r="FH58" s="522"/>
      <c r="FI58" s="522"/>
      <c r="FJ58" s="522"/>
      <c r="FK58" s="522"/>
      <c r="FL58" s="522"/>
      <c r="FM58" s="522"/>
      <c r="FN58" s="522"/>
      <c r="FO58" s="522"/>
      <c r="FP58" s="522"/>
      <c r="FQ58" s="522"/>
      <c r="FR58" s="522"/>
      <c r="FS58" s="522"/>
      <c r="FT58" s="522"/>
      <c r="FU58" s="522"/>
      <c r="FV58" s="522"/>
      <c r="FW58" s="522"/>
      <c r="FX58" s="522"/>
      <c r="FY58" s="522"/>
      <c r="FZ58" s="522"/>
      <c r="GA58" s="522"/>
      <c r="GB58" s="522"/>
      <c r="GC58" s="522"/>
      <c r="GD58" s="522"/>
      <c r="GE58" s="522"/>
      <c r="GF58" s="522"/>
      <c r="GG58" s="522"/>
      <c r="GH58" s="522"/>
      <c r="GI58" s="522"/>
      <c r="GJ58" s="522"/>
      <c r="GK58" s="522"/>
      <c r="GL58" s="522"/>
      <c r="GM58" s="522"/>
      <c r="GN58" s="522"/>
      <c r="GO58" s="522"/>
      <c r="GP58" s="522"/>
      <c r="GQ58" s="522"/>
      <c r="GR58" s="522"/>
      <c r="GS58" s="522"/>
      <c r="GT58" s="522"/>
      <c r="GU58" s="524"/>
      <c r="GV58" s="524"/>
      <c r="GW58" s="524"/>
      <c r="GX58" s="524"/>
      <c r="GY58" s="524"/>
      <c r="GZ58" s="524"/>
      <c r="HA58" s="524"/>
      <c r="HB58" s="524"/>
      <c r="HC58" s="524"/>
      <c r="HD58" s="524"/>
      <c r="HE58" s="524"/>
      <c r="HF58" s="524"/>
      <c r="HG58" s="524"/>
      <c r="HH58" s="524"/>
      <c r="HI58" s="524"/>
      <c r="HJ58" s="524"/>
      <c r="HK58" s="524"/>
      <c r="HL58" s="524"/>
      <c r="HM58" s="524"/>
      <c r="HN58" s="524"/>
      <c r="HO58" s="524"/>
      <c r="HP58" s="524"/>
      <c r="HQ58" s="524"/>
      <c r="HR58" s="524"/>
      <c r="HS58" s="524"/>
      <c r="HT58" s="524"/>
      <c r="HU58" s="524"/>
      <c r="HV58" s="524"/>
      <c r="HW58" s="524"/>
      <c r="HX58" s="524"/>
      <c r="HY58" s="524"/>
      <c r="HZ58" s="524"/>
      <c r="IA58" s="524"/>
      <c r="IB58" s="524"/>
      <c r="IC58" s="524"/>
    </row>
    <row r="59" spans="1:237" s="520" customFormat="1" ht="88.5" customHeight="1">
      <c r="A59" s="535" t="s">
        <v>725</v>
      </c>
      <c r="B59" s="495">
        <v>16754.51</v>
      </c>
      <c r="C59" s="495">
        <v>16754.51</v>
      </c>
      <c r="D59" s="495"/>
      <c r="E59" s="540" t="s">
        <v>820</v>
      </c>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522"/>
      <c r="AZ59" s="522"/>
      <c r="BA59" s="522"/>
      <c r="BB59" s="522"/>
      <c r="BC59" s="522"/>
      <c r="BD59" s="522"/>
      <c r="BE59" s="522"/>
      <c r="BF59" s="522"/>
      <c r="BG59" s="522"/>
      <c r="BH59" s="522"/>
      <c r="BI59" s="522"/>
      <c r="BJ59" s="522"/>
      <c r="BK59" s="522"/>
      <c r="BL59" s="522"/>
      <c r="BM59" s="522"/>
      <c r="BN59" s="522"/>
      <c r="BO59" s="522"/>
      <c r="BP59" s="522"/>
      <c r="BQ59" s="522"/>
      <c r="BR59" s="522"/>
      <c r="BS59" s="522"/>
      <c r="BT59" s="522"/>
      <c r="BU59" s="522"/>
      <c r="BV59" s="522"/>
      <c r="BW59" s="522"/>
      <c r="BX59" s="522"/>
      <c r="BY59" s="522"/>
      <c r="BZ59" s="522"/>
      <c r="CA59" s="522"/>
      <c r="CB59" s="522"/>
      <c r="CC59" s="522"/>
      <c r="CD59" s="522"/>
      <c r="CE59" s="522"/>
      <c r="CF59" s="522"/>
      <c r="CG59" s="522"/>
      <c r="CH59" s="522"/>
      <c r="CI59" s="522"/>
      <c r="CJ59" s="522"/>
      <c r="CK59" s="522"/>
      <c r="CL59" s="522"/>
      <c r="CM59" s="522"/>
      <c r="CN59" s="522"/>
      <c r="CO59" s="522"/>
      <c r="CP59" s="522"/>
      <c r="CQ59" s="522"/>
      <c r="CR59" s="522"/>
      <c r="CS59" s="522"/>
      <c r="CT59" s="522"/>
      <c r="CU59" s="522"/>
      <c r="CV59" s="522"/>
      <c r="CW59" s="522"/>
      <c r="CX59" s="522"/>
      <c r="CY59" s="522"/>
      <c r="CZ59" s="522"/>
      <c r="DA59" s="522"/>
      <c r="DB59" s="522"/>
      <c r="DC59" s="522"/>
      <c r="DD59" s="522"/>
      <c r="DE59" s="522"/>
      <c r="DF59" s="522"/>
      <c r="DG59" s="522"/>
      <c r="DH59" s="522"/>
      <c r="DI59" s="522"/>
      <c r="DJ59" s="522"/>
      <c r="DK59" s="522"/>
      <c r="DL59" s="522"/>
      <c r="DM59" s="522"/>
      <c r="DN59" s="522"/>
      <c r="DO59" s="522"/>
      <c r="DP59" s="522"/>
      <c r="DQ59" s="522"/>
      <c r="DR59" s="522"/>
      <c r="DS59" s="522"/>
      <c r="DT59" s="522"/>
      <c r="DU59" s="522"/>
      <c r="DV59" s="522"/>
      <c r="DW59" s="522"/>
      <c r="DX59" s="522"/>
      <c r="DY59" s="522"/>
      <c r="DZ59" s="522"/>
      <c r="EA59" s="522"/>
      <c r="EB59" s="522"/>
      <c r="EC59" s="522"/>
      <c r="ED59" s="522"/>
      <c r="EE59" s="522"/>
      <c r="EF59" s="522"/>
      <c r="EG59" s="522"/>
      <c r="EH59" s="522"/>
      <c r="EI59" s="522"/>
      <c r="EJ59" s="522"/>
      <c r="EK59" s="522"/>
      <c r="EL59" s="522"/>
      <c r="EM59" s="522"/>
      <c r="EN59" s="522"/>
      <c r="EO59" s="522"/>
      <c r="EP59" s="522"/>
      <c r="EQ59" s="522"/>
      <c r="ER59" s="522"/>
      <c r="ES59" s="522"/>
      <c r="ET59" s="522"/>
      <c r="EU59" s="522"/>
      <c r="EV59" s="522"/>
      <c r="EW59" s="522"/>
      <c r="EX59" s="522"/>
      <c r="EY59" s="522"/>
      <c r="EZ59" s="522"/>
      <c r="FA59" s="522"/>
      <c r="FB59" s="522"/>
      <c r="FC59" s="522"/>
      <c r="FD59" s="522"/>
      <c r="FE59" s="522"/>
      <c r="FF59" s="522"/>
      <c r="FG59" s="522"/>
      <c r="FH59" s="522"/>
      <c r="FI59" s="522"/>
      <c r="FJ59" s="522"/>
      <c r="FK59" s="522"/>
      <c r="FL59" s="522"/>
      <c r="FM59" s="522"/>
      <c r="FN59" s="522"/>
      <c r="FO59" s="522"/>
      <c r="FP59" s="522"/>
      <c r="FQ59" s="522"/>
      <c r="FR59" s="522"/>
      <c r="FS59" s="522"/>
      <c r="FT59" s="522"/>
      <c r="FU59" s="522"/>
      <c r="FV59" s="522"/>
      <c r="FW59" s="522"/>
      <c r="FX59" s="522"/>
      <c r="FY59" s="522"/>
      <c r="FZ59" s="522"/>
      <c r="GA59" s="522"/>
      <c r="GB59" s="522"/>
      <c r="GC59" s="522"/>
      <c r="GD59" s="522"/>
      <c r="GE59" s="522"/>
      <c r="GF59" s="522"/>
      <c r="GG59" s="522"/>
      <c r="GH59" s="522"/>
      <c r="GI59" s="522"/>
      <c r="GJ59" s="522"/>
      <c r="GK59" s="522"/>
      <c r="GL59" s="522"/>
      <c r="GM59" s="522"/>
      <c r="GN59" s="522"/>
      <c r="GO59" s="522"/>
      <c r="GP59" s="522"/>
      <c r="GQ59" s="522"/>
      <c r="GR59" s="522"/>
      <c r="GS59" s="522"/>
      <c r="GT59" s="522"/>
      <c r="GU59" s="524"/>
      <c r="GV59" s="524"/>
      <c r="GW59" s="524"/>
      <c r="GX59" s="524"/>
      <c r="GY59" s="524"/>
      <c r="GZ59" s="524"/>
      <c r="HA59" s="524"/>
      <c r="HB59" s="524"/>
      <c r="HC59" s="524"/>
      <c r="HD59" s="524"/>
      <c r="HE59" s="524"/>
      <c r="HF59" s="524"/>
      <c r="HG59" s="524"/>
      <c r="HH59" s="524"/>
      <c r="HI59" s="524"/>
      <c r="HJ59" s="524"/>
      <c r="HK59" s="524"/>
      <c r="HL59" s="524"/>
      <c r="HM59" s="524"/>
      <c r="HN59" s="524"/>
      <c r="HO59" s="524"/>
      <c r="HP59" s="524"/>
      <c r="HQ59" s="524"/>
      <c r="HR59" s="524"/>
      <c r="HS59" s="524"/>
      <c r="HT59" s="524"/>
      <c r="HU59" s="524"/>
      <c r="HV59" s="524"/>
      <c r="HW59" s="524"/>
      <c r="HX59" s="524"/>
      <c r="HY59" s="524"/>
      <c r="HZ59" s="524"/>
      <c r="IA59" s="524"/>
      <c r="IB59" s="524"/>
      <c r="IC59" s="524"/>
    </row>
    <row r="60" spans="1:237" s="521" customFormat="1" ht="27.75" customHeight="1">
      <c r="A60" s="535" t="s">
        <v>821</v>
      </c>
      <c r="B60" s="495"/>
      <c r="C60" s="495"/>
      <c r="D60" s="495"/>
      <c r="E60" s="538"/>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2"/>
      <c r="BK60" s="522"/>
      <c r="BL60" s="522"/>
      <c r="BM60" s="522"/>
      <c r="BN60" s="522"/>
      <c r="BO60" s="522"/>
      <c r="BP60" s="522"/>
      <c r="BQ60" s="522"/>
      <c r="BR60" s="522"/>
      <c r="BS60" s="522"/>
      <c r="BT60" s="522"/>
      <c r="BU60" s="522"/>
      <c r="BV60" s="522"/>
      <c r="BW60" s="522"/>
      <c r="BX60" s="522"/>
      <c r="BY60" s="522"/>
      <c r="BZ60" s="522"/>
      <c r="CA60" s="522"/>
      <c r="CB60" s="522"/>
      <c r="CC60" s="522"/>
      <c r="CD60" s="522"/>
      <c r="CE60" s="522"/>
      <c r="CF60" s="522"/>
      <c r="CG60" s="522"/>
      <c r="CH60" s="522"/>
      <c r="CI60" s="522"/>
      <c r="CJ60" s="522"/>
      <c r="CK60" s="522"/>
      <c r="CL60" s="522"/>
      <c r="CM60" s="522"/>
      <c r="CN60" s="522"/>
      <c r="CO60" s="522"/>
      <c r="CP60" s="522"/>
      <c r="CQ60" s="522"/>
      <c r="CR60" s="522"/>
      <c r="CS60" s="522"/>
      <c r="CT60" s="522"/>
      <c r="CU60" s="522"/>
      <c r="CV60" s="522"/>
      <c r="CW60" s="522"/>
      <c r="CX60" s="522"/>
      <c r="CY60" s="522"/>
      <c r="CZ60" s="522"/>
      <c r="DA60" s="522"/>
      <c r="DB60" s="522"/>
      <c r="DC60" s="522"/>
      <c r="DD60" s="522"/>
      <c r="DE60" s="522"/>
      <c r="DF60" s="522"/>
      <c r="DG60" s="522"/>
      <c r="DH60" s="522"/>
      <c r="DI60" s="522"/>
      <c r="DJ60" s="522"/>
      <c r="DK60" s="522"/>
      <c r="DL60" s="522"/>
      <c r="DM60" s="522"/>
      <c r="DN60" s="522"/>
      <c r="DO60" s="522"/>
      <c r="DP60" s="522"/>
      <c r="DQ60" s="522"/>
      <c r="DR60" s="522"/>
      <c r="DS60" s="522"/>
      <c r="DT60" s="522"/>
      <c r="DU60" s="522"/>
      <c r="DV60" s="522"/>
      <c r="DW60" s="522"/>
      <c r="DX60" s="522"/>
      <c r="DY60" s="522"/>
      <c r="DZ60" s="522"/>
      <c r="EA60" s="522"/>
      <c r="EB60" s="522"/>
      <c r="EC60" s="522"/>
      <c r="ED60" s="522"/>
      <c r="EE60" s="522"/>
      <c r="EF60" s="522"/>
      <c r="EG60" s="522"/>
      <c r="EH60" s="522"/>
      <c r="EI60" s="522"/>
      <c r="EJ60" s="522"/>
      <c r="EK60" s="522"/>
      <c r="EL60" s="522"/>
      <c r="EM60" s="522"/>
      <c r="EN60" s="522"/>
      <c r="EO60" s="522"/>
      <c r="EP60" s="522"/>
      <c r="EQ60" s="522"/>
      <c r="ER60" s="522"/>
      <c r="ES60" s="522"/>
      <c r="ET60" s="522"/>
      <c r="EU60" s="522"/>
      <c r="EV60" s="522"/>
      <c r="EW60" s="522"/>
      <c r="EX60" s="522"/>
      <c r="EY60" s="522"/>
      <c r="EZ60" s="522"/>
      <c r="FA60" s="522"/>
      <c r="FB60" s="522"/>
      <c r="FC60" s="522"/>
      <c r="FD60" s="522"/>
      <c r="FE60" s="522"/>
      <c r="FF60" s="522"/>
      <c r="FG60" s="522"/>
      <c r="FH60" s="522"/>
      <c r="FI60" s="522"/>
      <c r="FJ60" s="522"/>
      <c r="FK60" s="522"/>
      <c r="FL60" s="522"/>
      <c r="FM60" s="522"/>
      <c r="FN60" s="522"/>
      <c r="FO60" s="522"/>
      <c r="FP60" s="522"/>
      <c r="FQ60" s="522"/>
      <c r="FR60" s="522"/>
      <c r="FS60" s="522"/>
      <c r="FT60" s="522"/>
      <c r="FU60" s="522"/>
      <c r="FV60" s="522"/>
      <c r="FW60" s="522"/>
      <c r="FX60" s="522"/>
      <c r="FY60" s="522"/>
      <c r="FZ60" s="522"/>
      <c r="GA60" s="522"/>
      <c r="GB60" s="522"/>
      <c r="GC60" s="522"/>
      <c r="GD60" s="522"/>
      <c r="GE60" s="522"/>
      <c r="GF60" s="522"/>
      <c r="GG60" s="522"/>
      <c r="GH60" s="522"/>
      <c r="GI60" s="522"/>
      <c r="GJ60" s="522"/>
      <c r="GK60" s="522"/>
      <c r="GL60" s="522"/>
      <c r="GM60" s="522"/>
      <c r="GN60" s="522"/>
      <c r="GO60" s="522"/>
      <c r="GP60" s="522"/>
      <c r="GQ60" s="522"/>
      <c r="GR60" s="522"/>
      <c r="GS60" s="522"/>
      <c r="GT60" s="522"/>
      <c r="GU60" s="524"/>
      <c r="GV60" s="524"/>
      <c r="GW60" s="524"/>
      <c r="GX60" s="524"/>
      <c r="GY60" s="524"/>
      <c r="GZ60" s="524"/>
      <c r="HA60" s="524"/>
      <c r="HB60" s="524"/>
      <c r="HC60" s="524"/>
      <c r="HD60" s="524"/>
      <c r="HE60" s="524"/>
      <c r="HF60" s="524"/>
      <c r="HG60" s="524"/>
      <c r="HH60" s="524"/>
      <c r="HI60" s="524"/>
      <c r="HJ60" s="524"/>
      <c r="HK60" s="524"/>
      <c r="HL60" s="524"/>
      <c r="HM60" s="524"/>
      <c r="HN60" s="524"/>
      <c r="HO60" s="524"/>
      <c r="HP60" s="524"/>
      <c r="HQ60" s="524"/>
      <c r="HR60" s="524"/>
      <c r="HS60" s="524"/>
      <c r="HT60" s="524"/>
      <c r="HU60" s="524"/>
      <c r="HV60" s="524"/>
      <c r="HW60" s="524"/>
      <c r="HX60" s="524"/>
      <c r="HY60" s="524"/>
      <c r="HZ60" s="524"/>
      <c r="IA60" s="524"/>
      <c r="IB60" s="524"/>
      <c r="IC60" s="524"/>
    </row>
    <row r="61" spans="1:237" s="520" customFormat="1" ht="27.75" customHeight="1">
      <c r="A61" s="535" t="s">
        <v>822</v>
      </c>
      <c r="B61" s="495"/>
      <c r="C61" s="495"/>
      <c r="D61" s="495"/>
      <c r="E61" s="538"/>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c r="AY61" s="522"/>
      <c r="AZ61" s="522"/>
      <c r="BA61" s="522"/>
      <c r="BB61" s="522"/>
      <c r="BC61" s="522"/>
      <c r="BD61" s="522"/>
      <c r="BE61" s="522"/>
      <c r="BF61" s="522"/>
      <c r="BG61" s="522"/>
      <c r="BH61" s="522"/>
      <c r="BI61" s="522"/>
      <c r="BJ61" s="522"/>
      <c r="BK61" s="522"/>
      <c r="BL61" s="522"/>
      <c r="BM61" s="522"/>
      <c r="BN61" s="522"/>
      <c r="BO61" s="522"/>
      <c r="BP61" s="522"/>
      <c r="BQ61" s="522"/>
      <c r="BR61" s="522"/>
      <c r="BS61" s="522"/>
      <c r="BT61" s="522"/>
      <c r="BU61" s="522"/>
      <c r="BV61" s="522"/>
      <c r="BW61" s="522"/>
      <c r="BX61" s="522"/>
      <c r="BY61" s="522"/>
      <c r="BZ61" s="522"/>
      <c r="CA61" s="522"/>
      <c r="CB61" s="522"/>
      <c r="CC61" s="522"/>
      <c r="CD61" s="522"/>
      <c r="CE61" s="522"/>
      <c r="CF61" s="522"/>
      <c r="CG61" s="522"/>
      <c r="CH61" s="522"/>
      <c r="CI61" s="522"/>
      <c r="CJ61" s="522"/>
      <c r="CK61" s="522"/>
      <c r="CL61" s="522"/>
      <c r="CM61" s="522"/>
      <c r="CN61" s="522"/>
      <c r="CO61" s="522"/>
      <c r="CP61" s="522"/>
      <c r="CQ61" s="522"/>
      <c r="CR61" s="522"/>
      <c r="CS61" s="522"/>
      <c r="CT61" s="522"/>
      <c r="CU61" s="522"/>
      <c r="CV61" s="522"/>
      <c r="CW61" s="522"/>
      <c r="CX61" s="522"/>
      <c r="CY61" s="522"/>
      <c r="CZ61" s="522"/>
      <c r="DA61" s="522"/>
      <c r="DB61" s="522"/>
      <c r="DC61" s="522"/>
      <c r="DD61" s="522"/>
      <c r="DE61" s="522"/>
      <c r="DF61" s="522"/>
      <c r="DG61" s="522"/>
      <c r="DH61" s="522"/>
      <c r="DI61" s="522"/>
      <c r="DJ61" s="522"/>
      <c r="DK61" s="522"/>
      <c r="DL61" s="522"/>
      <c r="DM61" s="522"/>
      <c r="DN61" s="522"/>
      <c r="DO61" s="522"/>
      <c r="DP61" s="522"/>
      <c r="DQ61" s="522"/>
      <c r="DR61" s="522"/>
      <c r="DS61" s="522"/>
      <c r="DT61" s="522"/>
      <c r="DU61" s="522"/>
      <c r="DV61" s="522"/>
      <c r="DW61" s="522"/>
      <c r="DX61" s="522"/>
      <c r="DY61" s="522"/>
      <c r="DZ61" s="522"/>
      <c r="EA61" s="522"/>
      <c r="EB61" s="522"/>
      <c r="EC61" s="522"/>
      <c r="ED61" s="522"/>
      <c r="EE61" s="522"/>
      <c r="EF61" s="522"/>
      <c r="EG61" s="522"/>
      <c r="EH61" s="522"/>
      <c r="EI61" s="522"/>
      <c r="EJ61" s="522"/>
      <c r="EK61" s="522"/>
      <c r="EL61" s="522"/>
      <c r="EM61" s="522"/>
      <c r="EN61" s="522"/>
      <c r="EO61" s="522"/>
      <c r="EP61" s="522"/>
      <c r="EQ61" s="522"/>
      <c r="ER61" s="522"/>
      <c r="ES61" s="522"/>
      <c r="ET61" s="522"/>
      <c r="EU61" s="522"/>
      <c r="EV61" s="522"/>
      <c r="EW61" s="522"/>
      <c r="EX61" s="522"/>
      <c r="EY61" s="522"/>
      <c r="EZ61" s="522"/>
      <c r="FA61" s="522"/>
      <c r="FB61" s="522"/>
      <c r="FC61" s="522"/>
      <c r="FD61" s="522"/>
      <c r="FE61" s="522"/>
      <c r="FF61" s="522"/>
      <c r="FG61" s="522"/>
      <c r="FH61" s="522"/>
      <c r="FI61" s="522"/>
      <c r="FJ61" s="522"/>
      <c r="FK61" s="522"/>
      <c r="FL61" s="522"/>
      <c r="FM61" s="522"/>
      <c r="FN61" s="522"/>
      <c r="FO61" s="522"/>
      <c r="FP61" s="522"/>
      <c r="FQ61" s="522"/>
      <c r="FR61" s="522"/>
      <c r="FS61" s="522"/>
      <c r="FT61" s="522"/>
      <c r="FU61" s="522"/>
      <c r="FV61" s="522"/>
      <c r="FW61" s="522"/>
      <c r="FX61" s="522"/>
      <c r="FY61" s="522"/>
      <c r="FZ61" s="522"/>
      <c r="GA61" s="522"/>
      <c r="GB61" s="522"/>
      <c r="GC61" s="522"/>
      <c r="GD61" s="522"/>
      <c r="GE61" s="522"/>
      <c r="GF61" s="522"/>
      <c r="GG61" s="522"/>
      <c r="GH61" s="522"/>
      <c r="GI61" s="522"/>
      <c r="GJ61" s="522"/>
      <c r="GK61" s="522"/>
      <c r="GL61" s="522"/>
      <c r="GM61" s="522"/>
      <c r="GN61" s="522"/>
      <c r="GO61" s="522"/>
      <c r="GP61" s="522"/>
      <c r="GQ61" s="522"/>
      <c r="GR61" s="522"/>
      <c r="GS61" s="522"/>
      <c r="GT61" s="522"/>
      <c r="GU61" s="524"/>
      <c r="GV61" s="524"/>
      <c r="GW61" s="524"/>
      <c r="GX61" s="524"/>
      <c r="GY61" s="524"/>
      <c r="GZ61" s="524"/>
      <c r="HA61" s="524"/>
      <c r="HB61" s="524"/>
      <c r="HC61" s="524"/>
      <c r="HD61" s="524"/>
      <c r="HE61" s="524"/>
      <c r="HF61" s="524"/>
      <c r="HG61" s="524"/>
      <c r="HH61" s="524"/>
      <c r="HI61" s="524"/>
      <c r="HJ61" s="524"/>
      <c r="HK61" s="524"/>
      <c r="HL61" s="524"/>
      <c r="HM61" s="524"/>
      <c r="HN61" s="524"/>
      <c r="HO61" s="524"/>
      <c r="HP61" s="524"/>
      <c r="HQ61" s="524"/>
      <c r="HR61" s="524"/>
      <c r="HS61" s="524"/>
      <c r="HT61" s="524"/>
      <c r="HU61" s="524"/>
      <c r="HV61" s="524"/>
      <c r="HW61" s="524"/>
      <c r="HX61" s="524"/>
      <c r="HY61" s="524"/>
      <c r="HZ61" s="524"/>
      <c r="IA61" s="524"/>
      <c r="IB61" s="524"/>
      <c r="IC61" s="524"/>
    </row>
    <row r="62" spans="1:237" s="520" customFormat="1" ht="27.75" customHeight="1">
      <c r="A62" s="535" t="s">
        <v>823</v>
      </c>
      <c r="B62" s="495">
        <v>13879</v>
      </c>
      <c r="C62" s="495">
        <v>13879</v>
      </c>
      <c r="D62" s="495"/>
      <c r="E62" s="538"/>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2"/>
      <c r="AY62" s="522"/>
      <c r="AZ62" s="522"/>
      <c r="BA62" s="522"/>
      <c r="BB62" s="522"/>
      <c r="BC62" s="522"/>
      <c r="BD62" s="522"/>
      <c r="BE62" s="522"/>
      <c r="BF62" s="522"/>
      <c r="BG62" s="522"/>
      <c r="BH62" s="522"/>
      <c r="BI62" s="522"/>
      <c r="BJ62" s="522"/>
      <c r="BK62" s="522"/>
      <c r="BL62" s="522"/>
      <c r="BM62" s="522"/>
      <c r="BN62" s="522"/>
      <c r="BO62" s="522"/>
      <c r="BP62" s="522"/>
      <c r="BQ62" s="522"/>
      <c r="BR62" s="522"/>
      <c r="BS62" s="522"/>
      <c r="BT62" s="522"/>
      <c r="BU62" s="522"/>
      <c r="BV62" s="522"/>
      <c r="BW62" s="522"/>
      <c r="BX62" s="522"/>
      <c r="BY62" s="522"/>
      <c r="BZ62" s="522"/>
      <c r="CA62" s="522"/>
      <c r="CB62" s="522"/>
      <c r="CC62" s="522"/>
      <c r="CD62" s="522"/>
      <c r="CE62" s="522"/>
      <c r="CF62" s="522"/>
      <c r="CG62" s="522"/>
      <c r="CH62" s="522"/>
      <c r="CI62" s="522"/>
      <c r="CJ62" s="522"/>
      <c r="CK62" s="522"/>
      <c r="CL62" s="522"/>
      <c r="CM62" s="522"/>
      <c r="CN62" s="522"/>
      <c r="CO62" s="522"/>
      <c r="CP62" s="522"/>
      <c r="CQ62" s="522"/>
      <c r="CR62" s="522"/>
      <c r="CS62" s="522"/>
      <c r="CT62" s="522"/>
      <c r="CU62" s="522"/>
      <c r="CV62" s="522"/>
      <c r="CW62" s="522"/>
      <c r="CX62" s="522"/>
      <c r="CY62" s="522"/>
      <c r="CZ62" s="522"/>
      <c r="DA62" s="522"/>
      <c r="DB62" s="522"/>
      <c r="DC62" s="522"/>
      <c r="DD62" s="522"/>
      <c r="DE62" s="522"/>
      <c r="DF62" s="522"/>
      <c r="DG62" s="522"/>
      <c r="DH62" s="522"/>
      <c r="DI62" s="522"/>
      <c r="DJ62" s="522"/>
      <c r="DK62" s="522"/>
      <c r="DL62" s="522"/>
      <c r="DM62" s="522"/>
      <c r="DN62" s="522"/>
      <c r="DO62" s="522"/>
      <c r="DP62" s="522"/>
      <c r="DQ62" s="522"/>
      <c r="DR62" s="522"/>
      <c r="DS62" s="522"/>
      <c r="DT62" s="522"/>
      <c r="DU62" s="522"/>
      <c r="DV62" s="522"/>
      <c r="DW62" s="522"/>
      <c r="DX62" s="522"/>
      <c r="DY62" s="522"/>
      <c r="DZ62" s="522"/>
      <c r="EA62" s="522"/>
      <c r="EB62" s="522"/>
      <c r="EC62" s="522"/>
      <c r="ED62" s="522"/>
      <c r="EE62" s="522"/>
      <c r="EF62" s="522"/>
      <c r="EG62" s="522"/>
      <c r="EH62" s="522"/>
      <c r="EI62" s="522"/>
      <c r="EJ62" s="522"/>
      <c r="EK62" s="522"/>
      <c r="EL62" s="522"/>
      <c r="EM62" s="522"/>
      <c r="EN62" s="522"/>
      <c r="EO62" s="522"/>
      <c r="EP62" s="522"/>
      <c r="EQ62" s="522"/>
      <c r="ER62" s="522"/>
      <c r="ES62" s="522"/>
      <c r="ET62" s="522"/>
      <c r="EU62" s="522"/>
      <c r="EV62" s="522"/>
      <c r="EW62" s="522"/>
      <c r="EX62" s="522"/>
      <c r="EY62" s="522"/>
      <c r="EZ62" s="522"/>
      <c r="FA62" s="522"/>
      <c r="FB62" s="522"/>
      <c r="FC62" s="522"/>
      <c r="FD62" s="522"/>
      <c r="FE62" s="522"/>
      <c r="FF62" s="522"/>
      <c r="FG62" s="522"/>
      <c r="FH62" s="522"/>
      <c r="FI62" s="522"/>
      <c r="FJ62" s="522"/>
      <c r="FK62" s="522"/>
      <c r="FL62" s="522"/>
      <c r="FM62" s="522"/>
      <c r="FN62" s="522"/>
      <c r="FO62" s="522"/>
      <c r="FP62" s="522"/>
      <c r="FQ62" s="522"/>
      <c r="FR62" s="522"/>
      <c r="FS62" s="522"/>
      <c r="FT62" s="522"/>
      <c r="FU62" s="522"/>
      <c r="FV62" s="522"/>
      <c r="FW62" s="522"/>
      <c r="FX62" s="522"/>
      <c r="FY62" s="522"/>
      <c r="FZ62" s="522"/>
      <c r="GA62" s="522"/>
      <c r="GB62" s="522"/>
      <c r="GC62" s="522"/>
      <c r="GD62" s="522"/>
      <c r="GE62" s="522"/>
      <c r="GF62" s="522"/>
      <c r="GG62" s="522"/>
      <c r="GH62" s="522"/>
      <c r="GI62" s="522"/>
      <c r="GJ62" s="522"/>
      <c r="GK62" s="522"/>
      <c r="GL62" s="522"/>
      <c r="GM62" s="522"/>
      <c r="GN62" s="522"/>
      <c r="GO62" s="522"/>
      <c r="GP62" s="522"/>
      <c r="GQ62" s="522"/>
      <c r="GR62" s="522"/>
      <c r="GS62" s="522"/>
      <c r="GT62" s="522"/>
      <c r="GU62" s="524"/>
      <c r="GV62" s="524"/>
      <c r="GW62" s="524"/>
      <c r="GX62" s="524"/>
      <c r="GY62" s="524"/>
      <c r="GZ62" s="524"/>
      <c r="HA62" s="524"/>
      <c r="HB62" s="524"/>
      <c r="HC62" s="524"/>
      <c r="HD62" s="524"/>
      <c r="HE62" s="524"/>
      <c r="HF62" s="524"/>
      <c r="HG62" s="524"/>
      <c r="HH62" s="524"/>
      <c r="HI62" s="524"/>
      <c r="HJ62" s="524"/>
      <c r="HK62" s="524"/>
      <c r="HL62" s="524"/>
      <c r="HM62" s="524"/>
      <c r="HN62" s="524"/>
      <c r="HO62" s="524"/>
      <c r="HP62" s="524"/>
      <c r="HQ62" s="524"/>
      <c r="HR62" s="524"/>
      <c r="HS62" s="524"/>
      <c r="HT62" s="524"/>
      <c r="HU62" s="524"/>
      <c r="HV62" s="524"/>
      <c r="HW62" s="524"/>
      <c r="HX62" s="524"/>
      <c r="HY62" s="524"/>
      <c r="HZ62" s="524"/>
      <c r="IA62" s="524"/>
      <c r="IB62" s="524"/>
      <c r="IC62" s="524"/>
    </row>
    <row r="63" spans="1:237" s="520" customFormat="1" ht="27.75" customHeight="1">
      <c r="A63" s="535" t="s">
        <v>824</v>
      </c>
      <c r="B63" s="495"/>
      <c r="C63" s="495"/>
      <c r="D63" s="495"/>
      <c r="E63" s="538"/>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2"/>
      <c r="AY63" s="522"/>
      <c r="AZ63" s="522"/>
      <c r="BA63" s="522"/>
      <c r="BB63" s="522"/>
      <c r="BC63" s="522"/>
      <c r="BD63" s="522"/>
      <c r="BE63" s="522"/>
      <c r="BF63" s="522"/>
      <c r="BG63" s="522"/>
      <c r="BH63" s="522"/>
      <c r="BI63" s="522"/>
      <c r="BJ63" s="522"/>
      <c r="BK63" s="522"/>
      <c r="BL63" s="522"/>
      <c r="BM63" s="522"/>
      <c r="BN63" s="522"/>
      <c r="BO63" s="522"/>
      <c r="BP63" s="522"/>
      <c r="BQ63" s="522"/>
      <c r="BR63" s="522"/>
      <c r="BS63" s="522"/>
      <c r="BT63" s="522"/>
      <c r="BU63" s="522"/>
      <c r="BV63" s="522"/>
      <c r="BW63" s="522"/>
      <c r="BX63" s="522"/>
      <c r="BY63" s="522"/>
      <c r="BZ63" s="522"/>
      <c r="CA63" s="522"/>
      <c r="CB63" s="522"/>
      <c r="CC63" s="522"/>
      <c r="CD63" s="522"/>
      <c r="CE63" s="522"/>
      <c r="CF63" s="522"/>
      <c r="CG63" s="522"/>
      <c r="CH63" s="522"/>
      <c r="CI63" s="522"/>
      <c r="CJ63" s="522"/>
      <c r="CK63" s="522"/>
      <c r="CL63" s="522"/>
      <c r="CM63" s="522"/>
      <c r="CN63" s="522"/>
      <c r="CO63" s="522"/>
      <c r="CP63" s="522"/>
      <c r="CQ63" s="522"/>
      <c r="CR63" s="522"/>
      <c r="CS63" s="522"/>
      <c r="CT63" s="522"/>
      <c r="CU63" s="522"/>
      <c r="CV63" s="522"/>
      <c r="CW63" s="522"/>
      <c r="CX63" s="522"/>
      <c r="CY63" s="522"/>
      <c r="CZ63" s="522"/>
      <c r="DA63" s="522"/>
      <c r="DB63" s="522"/>
      <c r="DC63" s="522"/>
      <c r="DD63" s="522"/>
      <c r="DE63" s="522"/>
      <c r="DF63" s="522"/>
      <c r="DG63" s="522"/>
      <c r="DH63" s="522"/>
      <c r="DI63" s="522"/>
      <c r="DJ63" s="522"/>
      <c r="DK63" s="522"/>
      <c r="DL63" s="522"/>
      <c r="DM63" s="522"/>
      <c r="DN63" s="522"/>
      <c r="DO63" s="522"/>
      <c r="DP63" s="522"/>
      <c r="DQ63" s="522"/>
      <c r="DR63" s="522"/>
      <c r="DS63" s="522"/>
      <c r="DT63" s="522"/>
      <c r="DU63" s="522"/>
      <c r="DV63" s="522"/>
      <c r="DW63" s="522"/>
      <c r="DX63" s="522"/>
      <c r="DY63" s="522"/>
      <c r="DZ63" s="522"/>
      <c r="EA63" s="522"/>
      <c r="EB63" s="522"/>
      <c r="EC63" s="522"/>
      <c r="ED63" s="522"/>
      <c r="EE63" s="522"/>
      <c r="EF63" s="522"/>
      <c r="EG63" s="522"/>
      <c r="EH63" s="522"/>
      <c r="EI63" s="522"/>
      <c r="EJ63" s="522"/>
      <c r="EK63" s="522"/>
      <c r="EL63" s="522"/>
      <c r="EM63" s="522"/>
      <c r="EN63" s="522"/>
      <c r="EO63" s="522"/>
      <c r="EP63" s="522"/>
      <c r="EQ63" s="522"/>
      <c r="ER63" s="522"/>
      <c r="ES63" s="522"/>
      <c r="ET63" s="522"/>
      <c r="EU63" s="522"/>
      <c r="EV63" s="522"/>
      <c r="EW63" s="522"/>
      <c r="EX63" s="522"/>
      <c r="EY63" s="522"/>
      <c r="EZ63" s="522"/>
      <c r="FA63" s="522"/>
      <c r="FB63" s="522"/>
      <c r="FC63" s="522"/>
      <c r="FD63" s="522"/>
      <c r="FE63" s="522"/>
      <c r="FF63" s="522"/>
      <c r="FG63" s="522"/>
      <c r="FH63" s="522"/>
      <c r="FI63" s="522"/>
      <c r="FJ63" s="522"/>
      <c r="FK63" s="522"/>
      <c r="FL63" s="522"/>
      <c r="FM63" s="522"/>
      <c r="FN63" s="522"/>
      <c r="FO63" s="522"/>
      <c r="FP63" s="522"/>
      <c r="FQ63" s="522"/>
      <c r="FR63" s="522"/>
      <c r="FS63" s="522"/>
      <c r="FT63" s="522"/>
      <c r="FU63" s="522"/>
      <c r="FV63" s="522"/>
      <c r="FW63" s="522"/>
      <c r="FX63" s="522"/>
      <c r="FY63" s="522"/>
      <c r="FZ63" s="522"/>
      <c r="GA63" s="522"/>
      <c r="GB63" s="522"/>
      <c r="GC63" s="522"/>
      <c r="GD63" s="522"/>
      <c r="GE63" s="522"/>
      <c r="GF63" s="522"/>
      <c r="GG63" s="522"/>
      <c r="GH63" s="522"/>
      <c r="GI63" s="522"/>
      <c r="GJ63" s="522"/>
      <c r="GK63" s="522"/>
      <c r="GL63" s="522"/>
      <c r="GM63" s="522"/>
      <c r="GN63" s="522"/>
      <c r="GO63" s="522"/>
      <c r="GP63" s="522"/>
      <c r="GQ63" s="522"/>
      <c r="GR63" s="522"/>
      <c r="GS63" s="522"/>
      <c r="GT63" s="522"/>
      <c r="GU63" s="524"/>
      <c r="GV63" s="524"/>
      <c r="GW63" s="524"/>
      <c r="GX63" s="524"/>
      <c r="GY63" s="524"/>
      <c r="GZ63" s="524"/>
      <c r="HA63" s="524"/>
      <c r="HB63" s="524"/>
      <c r="HC63" s="524"/>
      <c r="HD63" s="524"/>
      <c r="HE63" s="524"/>
      <c r="HF63" s="524"/>
      <c r="HG63" s="524"/>
      <c r="HH63" s="524"/>
      <c r="HI63" s="524"/>
      <c r="HJ63" s="524"/>
      <c r="HK63" s="524"/>
      <c r="HL63" s="524"/>
      <c r="HM63" s="524"/>
      <c r="HN63" s="524"/>
      <c r="HO63" s="524"/>
      <c r="HP63" s="524"/>
      <c r="HQ63" s="524"/>
      <c r="HR63" s="524"/>
      <c r="HS63" s="524"/>
      <c r="HT63" s="524"/>
      <c r="HU63" s="524"/>
      <c r="HV63" s="524"/>
      <c r="HW63" s="524"/>
      <c r="HX63" s="524"/>
      <c r="HY63" s="524"/>
      <c r="HZ63" s="524"/>
      <c r="IA63" s="524"/>
      <c r="IB63" s="524"/>
      <c r="IC63" s="524"/>
    </row>
    <row r="64" spans="1:237" s="520" customFormat="1" ht="27.75" customHeight="1">
      <c r="A64" s="535" t="s">
        <v>825</v>
      </c>
      <c r="B64" s="495">
        <v>13879</v>
      </c>
      <c r="C64" s="495">
        <v>13879</v>
      </c>
      <c r="D64" s="495"/>
      <c r="E64" s="538"/>
      <c r="F64" s="522"/>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522"/>
      <c r="BC64" s="522"/>
      <c r="BD64" s="522"/>
      <c r="BE64" s="522"/>
      <c r="BF64" s="522"/>
      <c r="BG64" s="522"/>
      <c r="BH64" s="522"/>
      <c r="BI64" s="522"/>
      <c r="BJ64" s="522"/>
      <c r="BK64" s="522"/>
      <c r="BL64" s="522"/>
      <c r="BM64" s="522"/>
      <c r="BN64" s="522"/>
      <c r="BO64" s="522"/>
      <c r="BP64" s="522"/>
      <c r="BQ64" s="522"/>
      <c r="BR64" s="522"/>
      <c r="BS64" s="522"/>
      <c r="BT64" s="522"/>
      <c r="BU64" s="522"/>
      <c r="BV64" s="522"/>
      <c r="BW64" s="522"/>
      <c r="BX64" s="522"/>
      <c r="BY64" s="522"/>
      <c r="BZ64" s="522"/>
      <c r="CA64" s="522"/>
      <c r="CB64" s="522"/>
      <c r="CC64" s="522"/>
      <c r="CD64" s="522"/>
      <c r="CE64" s="522"/>
      <c r="CF64" s="522"/>
      <c r="CG64" s="522"/>
      <c r="CH64" s="522"/>
      <c r="CI64" s="522"/>
      <c r="CJ64" s="522"/>
      <c r="CK64" s="522"/>
      <c r="CL64" s="522"/>
      <c r="CM64" s="522"/>
      <c r="CN64" s="522"/>
      <c r="CO64" s="522"/>
      <c r="CP64" s="522"/>
      <c r="CQ64" s="522"/>
      <c r="CR64" s="522"/>
      <c r="CS64" s="522"/>
      <c r="CT64" s="522"/>
      <c r="CU64" s="522"/>
      <c r="CV64" s="522"/>
      <c r="CW64" s="522"/>
      <c r="CX64" s="522"/>
      <c r="CY64" s="522"/>
      <c r="CZ64" s="522"/>
      <c r="DA64" s="522"/>
      <c r="DB64" s="522"/>
      <c r="DC64" s="522"/>
      <c r="DD64" s="522"/>
      <c r="DE64" s="522"/>
      <c r="DF64" s="522"/>
      <c r="DG64" s="522"/>
      <c r="DH64" s="522"/>
      <c r="DI64" s="522"/>
      <c r="DJ64" s="522"/>
      <c r="DK64" s="522"/>
      <c r="DL64" s="522"/>
      <c r="DM64" s="522"/>
      <c r="DN64" s="522"/>
      <c r="DO64" s="522"/>
      <c r="DP64" s="522"/>
      <c r="DQ64" s="522"/>
      <c r="DR64" s="522"/>
      <c r="DS64" s="522"/>
      <c r="DT64" s="522"/>
      <c r="DU64" s="522"/>
      <c r="DV64" s="522"/>
      <c r="DW64" s="522"/>
      <c r="DX64" s="522"/>
      <c r="DY64" s="522"/>
      <c r="DZ64" s="522"/>
      <c r="EA64" s="522"/>
      <c r="EB64" s="522"/>
      <c r="EC64" s="522"/>
      <c r="ED64" s="522"/>
      <c r="EE64" s="522"/>
      <c r="EF64" s="522"/>
      <c r="EG64" s="522"/>
      <c r="EH64" s="522"/>
      <c r="EI64" s="522"/>
      <c r="EJ64" s="522"/>
      <c r="EK64" s="522"/>
      <c r="EL64" s="522"/>
      <c r="EM64" s="522"/>
      <c r="EN64" s="522"/>
      <c r="EO64" s="522"/>
      <c r="EP64" s="522"/>
      <c r="EQ64" s="522"/>
      <c r="ER64" s="522"/>
      <c r="ES64" s="522"/>
      <c r="ET64" s="522"/>
      <c r="EU64" s="522"/>
      <c r="EV64" s="522"/>
      <c r="EW64" s="522"/>
      <c r="EX64" s="522"/>
      <c r="EY64" s="522"/>
      <c r="EZ64" s="522"/>
      <c r="FA64" s="522"/>
      <c r="FB64" s="522"/>
      <c r="FC64" s="522"/>
      <c r="FD64" s="522"/>
      <c r="FE64" s="522"/>
      <c r="FF64" s="522"/>
      <c r="FG64" s="522"/>
      <c r="FH64" s="522"/>
      <c r="FI64" s="522"/>
      <c r="FJ64" s="522"/>
      <c r="FK64" s="522"/>
      <c r="FL64" s="522"/>
      <c r="FM64" s="522"/>
      <c r="FN64" s="522"/>
      <c r="FO64" s="522"/>
      <c r="FP64" s="522"/>
      <c r="FQ64" s="522"/>
      <c r="FR64" s="522"/>
      <c r="FS64" s="522"/>
      <c r="FT64" s="522"/>
      <c r="FU64" s="522"/>
      <c r="FV64" s="522"/>
      <c r="FW64" s="522"/>
      <c r="FX64" s="522"/>
      <c r="FY64" s="522"/>
      <c r="FZ64" s="522"/>
      <c r="GA64" s="522"/>
      <c r="GB64" s="522"/>
      <c r="GC64" s="522"/>
      <c r="GD64" s="522"/>
      <c r="GE64" s="522"/>
      <c r="GF64" s="522"/>
      <c r="GG64" s="522"/>
      <c r="GH64" s="522"/>
      <c r="GI64" s="522"/>
      <c r="GJ64" s="522"/>
      <c r="GK64" s="522"/>
      <c r="GL64" s="522"/>
      <c r="GM64" s="522"/>
      <c r="GN64" s="522"/>
      <c r="GO64" s="522"/>
      <c r="GP64" s="522"/>
      <c r="GQ64" s="522"/>
      <c r="GR64" s="522"/>
      <c r="GS64" s="522"/>
      <c r="GT64" s="522"/>
      <c r="GU64" s="524"/>
      <c r="GV64" s="524"/>
      <c r="GW64" s="524"/>
      <c r="GX64" s="524"/>
      <c r="GY64" s="524"/>
      <c r="GZ64" s="524"/>
      <c r="HA64" s="524"/>
      <c r="HB64" s="524"/>
      <c r="HC64" s="524"/>
      <c r="HD64" s="524"/>
      <c r="HE64" s="524"/>
      <c r="HF64" s="524"/>
      <c r="HG64" s="524"/>
      <c r="HH64" s="524"/>
      <c r="HI64" s="524"/>
      <c r="HJ64" s="524"/>
      <c r="HK64" s="524"/>
      <c r="HL64" s="524"/>
      <c r="HM64" s="524"/>
      <c r="HN64" s="524"/>
      <c r="HO64" s="524"/>
      <c r="HP64" s="524"/>
      <c r="HQ64" s="524"/>
      <c r="HR64" s="524"/>
      <c r="HS64" s="524"/>
      <c r="HT64" s="524"/>
      <c r="HU64" s="524"/>
      <c r="HV64" s="524"/>
      <c r="HW64" s="524"/>
      <c r="HX64" s="524"/>
      <c r="HY64" s="524"/>
      <c r="HZ64" s="524"/>
      <c r="IA64" s="524"/>
      <c r="IB64" s="524"/>
      <c r="IC64" s="524"/>
    </row>
    <row r="65" spans="1:237" s="519" customFormat="1" ht="27.75" customHeight="1">
      <c r="A65" s="535" t="s">
        <v>826</v>
      </c>
      <c r="B65" s="495">
        <v>54</v>
      </c>
      <c r="C65" s="495">
        <v>54</v>
      </c>
      <c r="D65" s="495"/>
      <c r="E65" s="536"/>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c r="BC65" s="522"/>
      <c r="BD65" s="522"/>
      <c r="BE65" s="522"/>
      <c r="BF65" s="522"/>
      <c r="BG65" s="522"/>
      <c r="BH65" s="522"/>
      <c r="BI65" s="522"/>
      <c r="BJ65" s="522"/>
      <c r="BK65" s="522"/>
      <c r="BL65" s="522"/>
      <c r="BM65" s="522"/>
      <c r="BN65" s="522"/>
      <c r="BO65" s="522"/>
      <c r="BP65" s="522"/>
      <c r="BQ65" s="522"/>
      <c r="BR65" s="522"/>
      <c r="BS65" s="522"/>
      <c r="BT65" s="522"/>
      <c r="BU65" s="522"/>
      <c r="BV65" s="522"/>
      <c r="BW65" s="522"/>
      <c r="BX65" s="522"/>
      <c r="BY65" s="522"/>
      <c r="BZ65" s="522"/>
      <c r="CA65" s="522"/>
      <c r="CB65" s="522"/>
      <c r="CC65" s="522"/>
      <c r="CD65" s="522"/>
      <c r="CE65" s="522"/>
      <c r="CF65" s="522"/>
      <c r="CG65" s="522"/>
      <c r="CH65" s="522"/>
      <c r="CI65" s="522"/>
      <c r="CJ65" s="522"/>
      <c r="CK65" s="522"/>
      <c r="CL65" s="522"/>
      <c r="CM65" s="522"/>
      <c r="CN65" s="522"/>
      <c r="CO65" s="522"/>
      <c r="CP65" s="522"/>
      <c r="CQ65" s="522"/>
      <c r="CR65" s="522"/>
      <c r="CS65" s="522"/>
      <c r="CT65" s="522"/>
      <c r="CU65" s="522"/>
      <c r="CV65" s="522"/>
      <c r="CW65" s="522"/>
      <c r="CX65" s="522"/>
      <c r="CY65" s="522"/>
      <c r="CZ65" s="522"/>
      <c r="DA65" s="522"/>
      <c r="DB65" s="522"/>
      <c r="DC65" s="522"/>
      <c r="DD65" s="522"/>
      <c r="DE65" s="522"/>
      <c r="DF65" s="522"/>
      <c r="DG65" s="522"/>
      <c r="DH65" s="522"/>
      <c r="DI65" s="522"/>
      <c r="DJ65" s="522"/>
      <c r="DK65" s="522"/>
      <c r="DL65" s="522"/>
      <c r="DM65" s="522"/>
      <c r="DN65" s="522"/>
      <c r="DO65" s="522"/>
      <c r="DP65" s="522"/>
      <c r="DQ65" s="522"/>
      <c r="DR65" s="522"/>
      <c r="DS65" s="522"/>
      <c r="DT65" s="522"/>
      <c r="DU65" s="522"/>
      <c r="DV65" s="522"/>
      <c r="DW65" s="522"/>
      <c r="DX65" s="522"/>
      <c r="DY65" s="522"/>
      <c r="DZ65" s="522"/>
      <c r="EA65" s="522"/>
      <c r="EB65" s="522"/>
      <c r="EC65" s="522"/>
      <c r="ED65" s="522"/>
      <c r="EE65" s="522"/>
      <c r="EF65" s="522"/>
      <c r="EG65" s="522"/>
      <c r="EH65" s="522"/>
      <c r="EI65" s="522"/>
      <c r="EJ65" s="522"/>
      <c r="EK65" s="522"/>
      <c r="EL65" s="522"/>
      <c r="EM65" s="522"/>
      <c r="EN65" s="522"/>
      <c r="EO65" s="522"/>
      <c r="EP65" s="522"/>
      <c r="EQ65" s="522"/>
      <c r="ER65" s="522"/>
      <c r="ES65" s="522"/>
      <c r="ET65" s="522"/>
      <c r="EU65" s="522"/>
      <c r="EV65" s="522"/>
      <c r="EW65" s="522"/>
      <c r="EX65" s="522"/>
      <c r="EY65" s="522"/>
      <c r="EZ65" s="522"/>
      <c r="FA65" s="522"/>
      <c r="FB65" s="522"/>
      <c r="FC65" s="522"/>
      <c r="FD65" s="522"/>
      <c r="FE65" s="522"/>
      <c r="FF65" s="522"/>
      <c r="FG65" s="522"/>
      <c r="FH65" s="522"/>
      <c r="FI65" s="522"/>
      <c r="FJ65" s="522"/>
      <c r="FK65" s="522"/>
      <c r="FL65" s="522"/>
      <c r="FM65" s="522"/>
      <c r="FN65" s="522"/>
      <c r="FO65" s="522"/>
      <c r="FP65" s="522"/>
      <c r="FQ65" s="522"/>
      <c r="FR65" s="522"/>
      <c r="FS65" s="522"/>
      <c r="FT65" s="522"/>
      <c r="FU65" s="522"/>
      <c r="FV65" s="522"/>
      <c r="FW65" s="522"/>
      <c r="FX65" s="522"/>
      <c r="FY65" s="522"/>
      <c r="FZ65" s="522"/>
      <c r="GA65" s="522"/>
      <c r="GB65" s="522"/>
      <c r="GC65" s="522"/>
      <c r="GD65" s="522"/>
      <c r="GE65" s="522"/>
      <c r="GF65" s="522"/>
      <c r="GG65" s="522"/>
      <c r="GH65" s="522"/>
      <c r="GI65" s="522"/>
      <c r="GJ65" s="522"/>
      <c r="GK65" s="522"/>
      <c r="GL65" s="522"/>
      <c r="GM65" s="522"/>
      <c r="GN65" s="522"/>
      <c r="GO65" s="522"/>
      <c r="GP65" s="522"/>
      <c r="GQ65" s="522"/>
      <c r="GR65" s="522"/>
      <c r="GS65" s="522"/>
      <c r="GT65" s="522"/>
      <c r="GU65" s="541"/>
      <c r="GV65" s="541"/>
      <c r="GW65" s="541"/>
      <c r="GX65" s="541"/>
      <c r="GY65" s="541"/>
      <c r="GZ65" s="541"/>
      <c r="HA65" s="541"/>
      <c r="HB65" s="541"/>
      <c r="HC65" s="541"/>
      <c r="HD65" s="541"/>
      <c r="HE65" s="541"/>
      <c r="HF65" s="541"/>
      <c r="HG65" s="541"/>
      <c r="HH65" s="541"/>
      <c r="HI65" s="541"/>
      <c r="HJ65" s="541"/>
      <c r="HK65" s="541"/>
      <c r="HL65" s="541"/>
      <c r="HM65" s="541"/>
      <c r="HN65" s="541"/>
      <c r="HO65" s="541"/>
      <c r="HP65" s="541"/>
      <c r="HQ65" s="541"/>
      <c r="HR65" s="541"/>
      <c r="HS65" s="541"/>
      <c r="HT65" s="541"/>
      <c r="HU65" s="541"/>
      <c r="HV65" s="541"/>
      <c r="HW65" s="541"/>
      <c r="HX65" s="541"/>
      <c r="HY65" s="541"/>
      <c r="HZ65" s="541"/>
      <c r="IA65" s="541"/>
      <c r="IB65" s="541"/>
      <c r="IC65" s="541"/>
    </row>
    <row r="66" spans="1:237" s="520" customFormat="1" ht="27.75" customHeight="1">
      <c r="A66" s="535" t="s">
        <v>827</v>
      </c>
      <c r="B66" s="495">
        <v>54</v>
      </c>
      <c r="C66" s="495">
        <v>54</v>
      </c>
      <c r="D66" s="495"/>
      <c r="E66" s="538"/>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c r="BC66" s="522"/>
      <c r="BD66" s="522"/>
      <c r="BE66" s="522"/>
      <c r="BF66" s="522"/>
      <c r="BG66" s="522"/>
      <c r="BH66" s="522"/>
      <c r="BI66" s="522"/>
      <c r="BJ66" s="522"/>
      <c r="BK66" s="522"/>
      <c r="BL66" s="522"/>
      <c r="BM66" s="522"/>
      <c r="BN66" s="522"/>
      <c r="BO66" s="522"/>
      <c r="BP66" s="522"/>
      <c r="BQ66" s="522"/>
      <c r="BR66" s="522"/>
      <c r="BS66" s="522"/>
      <c r="BT66" s="522"/>
      <c r="BU66" s="522"/>
      <c r="BV66" s="522"/>
      <c r="BW66" s="522"/>
      <c r="BX66" s="522"/>
      <c r="BY66" s="522"/>
      <c r="BZ66" s="522"/>
      <c r="CA66" s="522"/>
      <c r="CB66" s="522"/>
      <c r="CC66" s="522"/>
      <c r="CD66" s="522"/>
      <c r="CE66" s="522"/>
      <c r="CF66" s="522"/>
      <c r="CG66" s="522"/>
      <c r="CH66" s="522"/>
      <c r="CI66" s="522"/>
      <c r="CJ66" s="522"/>
      <c r="CK66" s="522"/>
      <c r="CL66" s="522"/>
      <c r="CM66" s="522"/>
      <c r="CN66" s="522"/>
      <c r="CO66" s="522"/>
      <c r="CP66" s="522"/>
      <c r="CQ66" s="522"/>
      <c r="CR66" s="522"/>
      <c r="CS66" s="522"/>
      <c r="CT66" s="522"/>
      <c r="CU66" s="522"/>
      <c r="CV66" s="522"/>
      <c r="CW66" s="522"/>
      <c r="CX66" s="522"/>
      <c r="CY66" s="522"/>
      <c r="CZ66" s="522"/>
      <c r="DA66" s="522"/>
      <c r="DB66" s="522"/>
      <c r="DC66" s="522"/>
      <c r="DD66" s="522"/>
      <c r="DE66" s="522"/>
      <c r="DF66" s="522"/>
      <c r="DG66" s="522"/>
      <c r="DH66" s="522"/>
      <c r="DI66" s="522"/>
      <c r="DJ66" s="522"/>
      <c r="DK66" s="522"/>
      <c r="DL66" s="522"/>
      <c r="DM66" s="522"/>
      <c r="DN66" s="522"/>
      <c r="DO66" s="522"/>
      <c r="DP66" s="522"/>
      <c r="DQ66" s="522"/>
      <c r="DR66" s="522"/>
      <c r="DS66" s="522"/>
      <c r="DT66" s="522"/>
      <c r="DU66" s="522"/>
      <c r="DV66" s="522"/>
      <c r="DW66" s="522"/>
      <c r="DX66" s="522"/>
      <c r="DY66" s="522"/>
      <c r="DZ66" s="522"/>
      <c r="EA66" s="522"/>
      <c r="EB66" s="522"/>
      <c r="EC66" s="522"/>
      <c r="ED66" s="522"/>
      <c r="EE66" s="522"/>
      <c r="EF66" s="522"/>
      <c r="EG66" s="522"/>
      <c r="EH66" s="522"/>
      <c r="EI66" s="522"/>
      <c r="EJ66" s="522"/>
      <c r="EK66" s="522"/>
      <c r="EL66" s="522"/>
      <c r="EM66" s="522"/>
      <c r="EN66" s="522"/>
      <c r="EO66" s="522"/>
      <c r="EP66" s="522"/>
      <c r="EQ66" s="522"/>
      <c r="ER66" s="522"/>
      <c r="ES66" s="522"/>
      <c r="ET66" s="522"/>
      <c r="EU66" s="522"/>
      <c r="EV66" s="522"/>
      <c r="EW66" s="522"/>
      <c r="EX66" s="522"/>
      <c r="EY66" s="522"/>
      <c r="EZ66" s="522"/>
      <c r="FA66" s="522"/>
      <c r="FB66" s="522"/>
      <c r="FC66" s="522"/>
      <c r="FD66" s="522"/>
      <c r="FE66" s="522"/>
      <c r="FF66" s="522"/>
      <c r="FG66" s="522"/>
      <c r="FH66" s="522"/>
      <c r="FI66" s="522"/>
      <c r="FJ66" s="522"/>
      <c r="FK66" s="522"/>
      <c r="FL66" s="522"/>
      <c r="FM66" s="522"/>
      <c r="FN66" s="522"/>
      <c r="FO66" s="522"/>
      <c r="FP66" s="522"/>
      <c r="FQ66" s="522"/>
      <c r="FR66" s="522"/>
      <c r="FS66" s="522"/>
      <c r="FT66" s="522"/>
      <c r="FU66" s="522"/>
      <c r="FV66" s="522"/>
      <c r="FW66" s="522"/>
      <c r="FX66" s="522"/>
      <c r="FY66" s="522"/>
      <c r="FZ66" s="522"/>
      <c r="GA66" s="522"/>
      <c r="GB66" s="522"/>
      <c r="GC66" s="522"/>
      <c r="GD66" s="522"/>
      <c r="GE66" s="522"/>
      <c r="GF66" s="522"/>
      <c r="GG66" s="522"/>
      <c r="GH66" s="522"/>
      <c r="GI66" s="522"/>
      <c r="GJ66" s="522"/>
      <c r="GK66" s="522"/>
      <c r="GL66" s="522"/>
      <c r="GM66" s="522"/>
      <c r="GN66" s="522"/>
      <c r="GO66" s="522"/>
      <c r="GP66" s="522"/>
      <c r="GQ66" s="522"/>
      <c r="GR66" s="522"/>
      <c r="GS66" s="522"/>
      <c r="GT66" s="522"/>
      <c r="GU66" s="524"/>
      <c r="GV66" s="524"/>
      <c r="GW66" s="524"/>
      <c r="GX66" s="524"/>
      <c r="GY66" s="524"/>
      <c r="GZ66" s="524"/>
      <c r="HA66" s="524"/>
      <c r="HB66" s="524"/>
      <c r="HC66" s="524"/>
      <c r="HD66" s="524"/>
      <c r="HE66" s="524"/>
      <c r="HF66" s="524"/>
      <c r="HG66" s="524"/>
      <c r="HH66" s="524"/>
      <c r="HI66" s="524"/>
      <c r="HJ66" s="524"/>
      <c r="HK66" s="524"/>
      <c r="HL66" s="524"/>
      <c r="HM66" s="524"/>
      <c r="HN66" s="524"/>
      <c r="HO66" s="524"/>
      <c r="HP66" s="524"/>
      <c r="HQ66" s="524"/>
      <c r="HR66" s="524"/>
      <c r="HS66" s="524"/>
      <c r="HT66" s="524"/>
      <c r="HU66" s="524"/>
      <c r="HV66" s="524"/>
      <c r="HW66" s="524"/>
      <c r="HX66" s="524"/>
      <c r="HY66" s="524"/>
      <c r="HZ66" s="524"/>
      <c r="IA66" s="524"/>
      <c r="IB66" s="524"/>
      <c r="IC66" s="524"/>
    </row>
    <row r="67" ht="24" customHeight="1"/>
  </sheetData>
  <sheetProtection/>
  <mergeCells count="1">
    <mergeCell ref="A1:E1"/>
  </mergeCells>
  <printOptions horizontalCentered="1"/>
  <pageMargins left="0.9798611111111111" right="0.9798611111111111" top="1.1805555555555556" bottom="0.9798611111111111" header="0.5118055555555555" footer="0.7909722222222222"/>
  <pageSetup firstPageNumber="68" useFirstPageNumber="1" fitToHeight="0" fitToWidth="1" horizontalDpi="600" verticalDpi="600" orientation="landscape" paperSize="9" scale="84"/>
  <headerFooter>
    <oddFooter>&amp;C— &amp;P —</oddFooter>
  </headerFooter>
</worksheet>
</file>

<file path=xl/worksheets/sheet17.xml><?xml version="1.0" encoding="utf-8"?>
<worksheet xmlns="http://schemas.openxmlformats.org/spreadsheetml/2006/main" xmlns:r="http://schemas.openxmlformats.org/officeDocument/2006/relationships">
  <dimension ref="A1:HR541"/>
  <sheetViews>
    <sheetView showZeros="0" view="pageBreakPreview" zoomScaleSheetLayoutView="100" workbookViewId="0" topLeftCell="A1">
      <pane xSplit="1" ySplit="4" topLeftCell="B516" activePane="bottomRight" state="frozen"/>
      <selection pane="bottomRight" activeCell="AB97" sqref="AB97"/>
    </sheetView>
  </sheetViews>
  <sheetFormatPr defaultColWidth="9.00390625" defaultRowHeight="14.25"/>
  <cols>
    <col min="1" max="1" width="30.75390625" style="475" customWidth="1"/>
    <col min="2" max="2" width="11.375" style="469" customWidth="1"/>
    <col min="3" max="4" width="11.75390625" style="476" customWidth="1"/>
    <col min="5" max="5" width="11.75390625" style="477" customWidth="1"/>
    <col min="6" max="6" width="12.875" style="478" customWidth="1"/>
    <col min="7" max="7" width="10.875" style="478" customWidth="1"/>
    <col min="8" max="8" width="10.00390625" style="475" customWidth="1"/>
    <col min="9" max="9" width="27.25390625" style="475" customWidth="1"/>
    <col min="10" max="146" width="6.875" style="475" bestFit="1" customWidth="1"/>
    <col min="147" max="198" width="9.00390625" style="21" customWidth="1"/>
    <col min="199" max="201" width="8.75390625" style="479" bestFit="1" customWidth="1"/>
    <col min="202" max="222" width="9.00390625" style="479" customWidth="1"/>
    <col min="223" max="225" width="9.00390625" style="21" customWidth="1"/>
    <col min="226" max="16384" width="9.00390625" style="21" customWidth="1"/>
  </cols>
  <sheetData>
    <row r="1" spans="1:175" s="467" customFormat="1" ht="28.5">
      <c r="A1" s="480" t="s">
        <v>828</v>
      </c>
      <c r="B1" s="480"/>
      <c r="C1" s="480"/>
      <c r="D1" s="480"/>
      <c r="E1" s="480"/>
      <c r="F1" s="480"/>
      <c r="G1" s="480"/>
      <c r="H1" s="480"/>
      <c r="I1" s="480"/>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475"/>
      <c r="CZ1" s="475"/>
      <c r="DA1" s="475"/>
      <c r="DB1" s="475"/>
      <c r="DC1" s="475"/>
      <c r="DD1" s="475"/>
      <c r="DE1" s="475"/>
      <c r="DF1" s="475"/>
      <c r="DG1" s="475"/>
      <c r="DH1" s="475"/>
      <c r="DI1" s="475"/>
      <c r="DJ1" s="475"/>
      <c r="DK1" s="475"/>
      <c r="DL1" s="475"/>
      <c r="DM1" s="475"/>
      <c r="DN1" s="475"/>
      <c r="DO1" s="475"/>
      <c r="DP1" s="475"/>
      <c r="DQ1" s="475"/>
      <c r="DR1" s="475"/>
      <c r="DS1" s="475"/>
      <c r="DT1" s="475"/>
      <c r="DU1" s="475"/>
      <c r="DV1" s="475"/>
      <c r="DW1" s="475"/>
      <c r="DX1" s="475"/>
      <c r="DY1" s="475"/>
      <c r="DZ1" s="475"/>
      <c r="EA1" s="475"/>
      <c r="EB1" s="475"/>
      <c r="EC1" s="475"/>
      <c r="ED1" s="475"/>
      <c r="EE1" s="475"/>
      <c r="EF1" s="475"/>
      <c r="EG1" s="475"/>
      <c r="EH1" s="475"/>
      <c r="EI1" s="475"/>
      <c r="EJ1" s="475"/>
      <c r="EK1" s="475"/>
      <c r="EL1" s="475"/>
      <c r="EM1" s="475"/>
      <c r="EN1" s="475"/>
      <c r="EO1" s="475"/>
      <c r="EP1" s="475"/>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row>
    <row r="2" spans="1:226" s="468" customFormat="1" ht="18.75" customHeight="1">
      <c r="A2" s="481" t="s">
        <v>829</v>
      </c>
      <c r="B2" s="482"/>
      <c r="C2" s="482"/>
      <c r="D2" s="482"/>
      <c r="E2" s="483"/>
      <c r="F2" s="484"/>
      <c r="G2" s="484"/>
      <c r="H2" s="485"/>
      <c r="I2" s="497" t="s">
        <v>2</v>
      </c>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5"/>
      <c r="EM2" s="485"/>
      <c r="EN2" s="485"/>
      <c r="EO2" s="485"/>
      <c r="EP2" s="485"/>
      <c r="EQ2" s="506"/>
      <c r="ER2" s="506"/>
      <c r="ES2" s="506"/>
      <c r="ET2" s="506"/>
      <c r="EU2" s="506"/>
      <c r="EV2" s="506"/>
      <c r="EW2" s="506"/>
      <c r="EX2" s="506"/>
      <c r="EY2" s="506"/>
      <c r="EZ2" s="506"/>
      <c r="FA2" s="506"/>
      <c r="FB2" s="506"/>
      <c r="FC2" s="506"/>
      <c r="FD2" s="506"/>
      <c r="FE2" s="506"/>
      <c r="FF2" s="506"/>
      <c r="FG2" s="506"/>
      <c r="FH2" s="506"/>
      <c r="FI2" s="506"/>
      <c r="FJ2" s="506"/>
      <c r="FK2" s="506"/>
      <c r="FL2" s="506"/>
      <c r="FM2" s="506"/>
      <c r="FN2" s="506"/>
      <c r="FO2" s="506"/>
      <c r="FP2" s="506"/>
      <c r="FQ2" s="506"/>
      <c r="FR2" s="506"/>
      <c r="FS2" s="506"/>
      <c r="FT2" s="506"/>
      <c r="FU2" s="506"/>
      <c r="FV2" s="506"/>
      <c r="FW2" s="506"/>
      <c r="FX2" s="506"/>
      <c r="FY2" s="506"/>
      <c r="FZ2" s="506"/>
      <c r="GA2" s="506"/>
      <c r="GB2" s="506"/>
      <c r="GC2" s="506"/>
      <c r="GD2" s="506"/>
      <c r="GE2" s="506"/>
      <c r="GF2" s="506"/>
      <c r="GG2" s="506"/>
      <c r="GH2" s="506"/>
      <c r="GI2" s="506"/>
      <c r="GJ2" s="506"/>
      <c r="GK2" s="506"/>
      <c r="GL2" s="506"/>
      <c r="GM2" s="506"/>
      <c r="GN2" s="506"/>
      <c r="GO2" s="506"/>
      <c r="GP2" s="506"/>
      <c r="GQ2" s="510"/>
      <c r="GR2" s="510"/>
      <c r="GS2" s="510"/>
      <c r="GT2" s="510"/>
      <c r="GU2" s="510"/>
      <c r="GV2" s="510"/>
      <c r="GW2" s="510"/>
      <c r="GX2" s="510"/>
      <c r="GY2" s="510"/>
      <c r="GZ2" s="510"/>
      <c r="HA2" s="510"/>
      <c r="HB2" s="510"/>
      <c r="HC2" s="510"/>
      <c r="HD2" s="510"/>
      <c r="HE2" s="510"/>
      <c r="HF2" s="510"/>
      <c r="HG2" s="510"/>
      <c r="HH2" s="510"/>
      <c r="HI2" s="510"/>
      <c r="HJ2" s="510"/>
      <c r="HK2" s="510"/>
      <c r="HL2" s="510"/>
      <c r="HM2" s="510"/>
      <c r="HN2" s="510"/>
      <c r="HO2" s="506"/>
      <c r="HP2" s="506"/>
      <c r="HQ2" s="506"/>
      <c r="HR2" s="506"/>
    </row>
    <row r="3" spans="1:178" s="469" customFormat="1" ht="14.25">
      <c r="A3" s="486" t="s">
        <v>43</v>
      </c>
      <c r="B3" s="407" t="s">
        <v>830</v>
      </c>
      <c r="C3" s="487" t="s">
        <v>640</v>
      </c>
      <c r="D3" s="488" t="s">
        <v>691</v>
      </c>
      <c r="E3" s="407" t="s">
        <v>831</v>
      </c>
      <c r="F3" s="487" t="s">
        <v>640</v>
      </c>
      <c r="G3" s="488" t="s">
        <v>691</v>
      </c>
      <c r="H3" s="489" t="s">
        <v>642</v>
      </c>
      <c r="I3" s="489" t="s">
        <v>8</v>
      </c>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5"/>
      <c r="CN3" s="475"/>
      <c r="CO3" s="475"/>
      <c r="CP3" s="475"/>
      <c r="CQ3" s="475"/>
      <c r="CR3" s="475"/>
      <c r="CS3" s="475"/>
      <c r="CT3" s="475"/>
      <c r="CU3" s="475"/>
      <c r="CV3" s="475"/>
      <c r="CW3" s="475"/>
      <c r="CX3" s="475"/>
      <c r="CY3" s="475"/>
      <c r="CZ3" s="475"/>
      <c r="DA3" s="475"/>
      <c r="DB3" s="475"/>
      <c r="DC3" s="475"/>
      <c r="DD3" s="475"/>
      <c r="DE3" s="475"/>
      <c r="DF3" s="475"/>
      <c r="DG3" s="475"/>
      <c r="DH3" s="475"/>
      <c r="DI3" s="475"/>
      <c r="DJ3" s="475"/>
      <c r="DK3" s="475"/>
      <c r="DL3" s="475"/>
      <c r="DM3" s="475"/>
      <c r="DN3" s="475"/>
      <c r="DO3" s="475"/>
      <c r="DP3" s="475"/>
      <c r="DQ3" s="475"/>
      <c r="DR3" s="475"/>
      <c r="DS3" s="475"/>
      <c r="DT3" s="475"/>
      <c r="DU3" s="475"/>
      <c r="DV3" s="475"/>
      <c r="DW3" s="475"/>
      <c r="DX3" s="475"/>
      <c r="DY3" s="475"/>
      <c r="DZ3" s="475"/>
      <c r="EA3" s="475"/>
      <c r="EB3" s="475"/>
      <c r="EC3" s="475"/>
      <c r="ED3" s="475"/>
      <c r="EE3" s="475"/>
      <c r="EF3" s="475"/>
      <c r="EG3" s="475"/>
      <c r="EH3" s="475"/>
      <c r="EI3" s="475"/>
      <c r="EJ3" s="475"/>
      <c r="EK3" s="475"/>
      <c r="EL3" s="475"/>
      <c r="EM3" s="475"/>
      <c r="EN3" s="475"/>
      <c r="EO3" s="475"/>
      <c r="EP3" s="475"/>
      <c r="EQ3" s="475"/>
      <c r="ER3" s="475"/>
      <c r="ES3" s="475"/>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row>
    <row r="4" spans="1:9" s="470" customFormat="1" ht="36" customHeight="1">
      <c r="A4" s="486"/>
      <c r="B4" s="407"/>
      <c r="C4" s="487"/>
      <c r="D4" s="490"/>
      <c r="E4" s="407"/>
      <c r="F4" s="487"/>
      <c r="G4" s="490"/>
      <c r="H4" s="489"/>
      <c r="I4" s="489"/>
    </row>
    <row r="5" spans="1:201" s="471" customFormat="1" ht="27" customHeight="1">
      <c r="A5" s="491" t="s">
        <v>48</v>
      </c>
      <c r="B5" s="492">
        <v>914804.0020000001</v>
      </c>
      <c r="C5" s="492">
        <v>895234.442</v>
      </c>
      <c r="D5" s="492">
        <v>5237</v>
      </c>
      <c r="E5" s="492">
        <v>947138.4526740001</v>
      </c>
      <c r="F5" s="492">
        <v>924223.4526740001</v>
      </c>
      <c r="G5" s="492">
        <v>14949</v>
      </c>
      <c r="H5" s="493">
        <v>103.53457687147285</v>
      </c>
      <c r="I5" s="498"/>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499"/>
      <c r="BO5" s="499"/>
      <c r="BP5" s="499"/>
      <c r="BQ5" s="499"/>
      <c r="BR5" s="499"/>
      <c r="BS5" s="499"/>
      <c r="BT5" s="499"/>
      <c r="BU5" s="499"/>
      <c r="BV5" s="499"/>
      <c r="BW5" s="499"/>
      <c r="BX5" s="499"/>
      <c r="BY5" s="499"/>
      <c r="BZ5" s="499"/>
      <c r="CA5" s="499"/>
      <c r="CB5" s="499"/>
      <c r="CC5" s="499"/>
      <c r="CD5" s="499"/>
      <c r="CE5" s="499"/>
      <c r="CF5" s="499"/>
      <c r="CG5" s="499"/>
      <c r="CH5" s="499"/>
      <c r="CI5" s="499"/>
      <c r="CJ5" s="499"/>
      <c r="CK5" s="499"/>
      <c r="CL5" s="499"/>
      <c r="CM5" s="499"/>
      <c r="CN5" s="499"/>
      <c r="CO5" s="499"/>
      <c r="CP5" s="499"/>
      <c r="CQ5" s="499"/>
      <c r="CR5" s="499"/>
      <c r="CS5" s="499"/>
      <c r="CT5" s="499"/>
      <c r="CU5" s="499"/>
      <c r="CV5" s="499"/>
      <c r="CW5" s="499"/>
      <c r="CX5" s="499"/>
      <c r="CY5" s="499"/>
      <c r="CZ5" s="499"/>
      <c r="DA5" s="499"/>
      <c r="DB5" s="499"/>
      <c r="DC5" s="499"/>
      <c r="DD5" s="499"/>
      <c r="DE5" s="499"/>
      <c r="DF5" s="499"/>
      <c r="DG5" s="499"/>
      <c r="DH5" s="499"/>
      <c r="DI5" s="499"/>
      <c r="DJ5" s="499"/>
      <c r="DK5" s="499"/>
      <c r="DL5" s="499"/>
      <c r="DM5" s="499"/>
      <c r="DN5" s="499"/>
      <c r="DO5" s="499"/>
      <c r="DP5" s="499"/>
      <c r="DQ5" s="499"/>
      <c r="DR5" s="499"/>
      <c r="DS5" s="499"/>
      <c r="DT5" s="499"/>
      <c r="DU5" s="499"/>
      <c r="DV5" s="499"/>
      <c r="DW5" s="499"/>
      <c r="DX5" s="499"/>
      <c r="DY5" s="499"/>
      <c r="DZ5" s="499"/>
      <c r="EA5" s="499"/>
      <c r="EB5" s="499"/>
      <c r="EC5" s="499"/>
      <c r="ED5" s="499"/>
      <c r="EE5" s="499"/>
      <c r="EF5" s="499"/>
      <c r="EG5" s="499"/>
      <c r="EH5" s="499"/>
      <c r="EI5" s="499"/>
      <c r="EJ5" s="499"/>
      <c r="EK5" s="499"/>
      <c r="EL5" s="499"/>
      <c r="EM5" s="499"/>
      <c r="EN5" s="499"/>
      <c r="EO5" s="499"/>
      <c r="EP5" s="499"/>
      <c r="EQ5" s="499"/>
      <c r="ER5" s="499"/>
      <c r="ES5" s="499"/>
      <c r="ET5" s="507"/>
      <c r="EU5" s="507"/>
      <c r="EV5" s="507"/>
      <c r="EW5" s="507"/>
      <c r="EX5" s="507"/>
      <c r="EY5" s="507"/>
      <c r="EZ5" s="507"/>
      <c r="FA5" s="507"/>
      <c r="FB5" s="507"/>
      <c r="FC5" s="507"/>
      <c r="FD5" s="507"/>
      <c r="FE5" s="507"/>
      <c r="FF5" s="507"/>
      <c r="FG5" s="507"/>
      <c r="FH5" s="507"/>
      <c r="FI5" s="507"/>
      <c r="FJ5" s="507"/>
      <c r="FK5" s="507"/>
      <c r="FL5" s="507"/>
      <c r="FM5" s="507"/>
      <c r="FN5" s="507"/>
      <c r="FO5" s="507"/>
      <c r="FP5" s="507"/>
      <c r="FQ5" s="507"/>
      <c r="FR5" s="507"/>
      <c r="FS5" s="507"/>
      <c r="FT5" s="507"/>
      <c r="FU5" s="507"/>
      <c r="FV5" s="507"/>
      <c r="GA5" s="509"/>
      <c r="GB5" s="509"/>
      <c r="GC5" s="509"/>
      <c r="GD5" s="509"/>
      <c r="GE5" s="509"/>
      <c r="GF5" s="509"/>
      <c r="GG5" s="509"/>
      <c r="GH5" s="509"/>
      <c r="GI5" s="509"/>
      <c r="GJ5" s="509"/>
      <c r="GK5" s="509"/>
      <c r="GL5" s="509"/>
      <c r="GM5" s="509"/>
      <c r="GN5" s="509"/>
      <c r="GO5" s="509"/>
      <c r="GP5" s="509"/>
      <c r="GQ5" s="509"/>
      <c r="GR5" s="509"/>
      <c r="GS5" s="509"/>
    </row>
    <row r="6" spans="1:9" s="472" customFormat="1" ht="27" customHeight="1">
      <c r="A6" s="494" t="s">
        <v>49</v>
      </c>
      <c r="B6" s="495">
        <v>83293.57</v>
      </c>
      <c r="C6" s="495">
        <v>82870.47</v>
      </c>
      <c r="D6" s="495">
        <v>4447</v>
      </c>
      <c r="E6" s="495">
        <v>96093.21407300001</v>
      </c>
      <c r="F6" s="495">
        <v>95906.21407300001</v>
      </c>
      <c r="G6" s="495">
        <v>13729</v>
      </c>
      <c r="H6" s="496">
        <v>115.36690536016165</v>
      </c>
      <c r="I6" s="500">
        <v>0</v>
      </c>
    </row>
    <row r="7" spans="1:9" s="473" customFormat="1" ht="27" customHeight="1">
      <c r="A7" s="494" t="s">
        <v>163</v>
      </c>
      <c r="B7" s="495">
        <v>2005.0099999999998</v>
      </c>
      <c r="C7" s="495">
        <v>2005.0099999999998</v>
      </c>
      <c r="D7" s="495">
        <v>0</v>
      </c>
      <c r="E7" s="495">
        <v>1885.171285</v>
      </c>
      <c r="F7" s="495">
        <v>1885.171285</v>
      </c>
      <c r="G7" s="495">
        <v>4</v>
      </c>
      <c r="H7" s="496">
        <v>94.02303654345864</v>
      </c>
      <c r="I7" s="501"/>
    </row>
    <row r="8" spans="1:9" s="473" customFormat="1" ht="27" customHeight="1">
      <c r="A8" s="494" t="s">
        <v>832</v>
      </c>
      <c r="B8" s="495">
        <v>1181.82</v>
      </c>
      <c r="C8" s="495">
        <v>1181.82</v>
      </c>
      <c r="D8" s="495">
        <v>0</v>
      </c>
      <c r="E8" s="495">
        <v>1072.671285</v>
      </c>
      <c r="F8" s="495">
        <v>1072.671285</v>
      </c>
      <c r="G8" s="495">
        <v>0</v>
      </c>
      <c r="H8" s="496">
        <v>90.7643537086866</v>
      </c>
      <c r="I8" s="501"/>
    </row>
    <row r="9" spans="1:9" s="473" customFormat="1" ht="27" customHeight="1">
      <c r="A9" s="494" t="s">
        <v>833</v>
      </c>
      <c r="B9" s="495">
        <v>348.3</v>
      </c>
      <c r="C9" s="495">
        <v>348.3</v>
      </c>
      <c r="D9" s="495">
        <v>0</v>
      </c>
      <c r="E9" s="495">
        <v>532.5</v>
      </c>
      <c r="F9" s="495">
        <v>532.5</v>
      </c>
      <c r="G9" s="495">
        <v>0</v>
      </c>
      <c r="H9" s="496">
        <v>152.885443583118</v>
      </c>
      <c r="I9" s="501"/>
    </row>
    <row r="10" spans="1:9" s="473" customFormat="1" ht="27" customHeight="1">
      <c r="A10" s="494" t="s">
        <v>166</v>
      </c>
      <c r="B10" s="495">
        <v>224.89</v>
      </c>
      <c r="C10" s="495">
        <v>224.89</v>
      </c>
      <c r="D10" s="495">
        <v>0</v>
      </c>
      <c r="E10" s="495">
        <v>0</v>
      </c>
      <c r="F10" s="495">
        <v>0</v>
      </c>
      <c r="G10" s="495">
        <v>0</v>
      </c>
      <c r="H10" s="496">
        <v>0</v>
      </c>
      <c r="I10" s="501"/>
    </row>
    <row r="11" spans="1:9" s="473" customFormat="1" ht="27" customHeight="1">
      <c r="A11" s="494" t="s">
        <v>167</v>
      </c>
      <c r="B11" s="495">
        <v>0</v>
      </c>
      <c r="C11" s="495">
        <v>0</v>
      </c>
      <c r="D11" s="495">
        <v>0</v>
      </c>
      <c r="E11" s="495">
        <v>80</v>
      </c>
      <c r="F11" s="495">
        <v>80</v>
      </c>
      <c r="G11" s="495">
        <v>0</v>
      </c>
      <c r="H11" s="496"/>
      <c r="I11" s="501"/>
    </row>
    <row r="12" spans="1:9" s="473" customFormat="1" ht="27" customHeight="1">
      <c r="A12" s="494" t="s">
        <v>834</v>
      </c>
      <c r="B12" s="495">
        <v>50</v>
      </c>
      <c r="C12" s="495">
        <v>50</v>
      </c>
      <c r="D12" s="495">
        <v>0</v>
      </c>
      <c r="E12" s="495">
        <v>0</v>
      </c>
      <c r="F12" s="495">
        <v>0</v>
      </c>
      <c r="G12" s="495">
        <v>0</v>
      </c>
      <c r="H12" s="496">
        <v>0</v>
      </c>
      <c r="I12" s="501"/>
    </row>
    <row r="13" spans="1:9" s="473" customFormat="1" ht="27" customHeight="1">
      <c r="A13" s="494" t="s">
        <v>835</v>
      </c>
      <c r="B13" s="495">
        <v>0</v>
      </c>
      <c r="C13" s="495">
        <v>0</v>
      </c>
      <c r="D13" s="495">
        <v>0</v>
      </c>
      <c r="E13" s="495">
        <v>0</v>
      </c>
      <c r="F13" s="495">
        <v>0</v>
      </c>
      <c r="G13" s="495">
        <v>0</v>
      </c>
      <c r="H13" s="496"/>
      <c r="I13" s="501"/>
    </row>
    <row r="14" spans="1:9" s="473" customFormat="1" ht="27" customHeight="1">
      <c r="A14" s="494" t="s">
        <v>168</v>
      </c>
      <c r="B14" s="495">
        <v>200</v>
      </c>
      <c r="C14" s="495">
        <v>200</v>
      </c>
      <c r="D14" s="495">
        <v>0</v>
      </c>
      <c r="E14" s="495">
        <v>200</v>
      </c>
      <c r="F14" s="495">
        <v>200</v>
      </c>
      <c r="G14" s="495">
        <v>4</v>
      </c>
      <c r="H14" s="496">
        <v>100</v>
      </c>
      <c r="I14" s="501" t="s">
        <v>836</v>
      </c>
    </row>
    <row r="15" spans="1:9" s="473" customFormat="1" ht="27" customHeight="1">
      <c r="A15" s="494" t="s">
        <v>169</v>
      </c>
      <c r="B15" s="495">
        <v>1454.78</v>
      </c>
      <c r="C15" s="495">
        <v>1454.78</v>
      </c>
      <c r="D15" s="495">
        <v>0</v>
      </c>
      <c r="E15" s="495">
        <v>1577.502842</v>
      </c>
      <c r="F15" s="495">
        <v>1577.502842</v>
      </c>
      <c r="G15" s="495">
        <v>0</v>
      </c>
      <c r="H15" s="496">
        <v>108.43583510908867</v>
      </c>
      <c r="I15" s="501"/>
    </row>
    <row r="16" spans="1:9" s="473" customFormat="1" ht="27" customHeight="1">
      <c r="A16" s="494" t="s">
        <v>837</v>
      </c>
      <c r="B16" s="495">
        <v>333.83</v>
      </c>
      <c r="C16" s="495">
        <v>333.83</v>
      </c>
      <c r="D16" s="495">
        <v>0</v>
      </c>
      <c r="E16" s="495">
        <v>1377.502842</v>
      </c>
      <c r="F16" s="495">
        <v>1377.502842</v>
      </c>
      <c r="G16" s="495">
        <v>0</v>
      </c>
      <c r="H16" s="496">
        <v>412.63602492286503</v>
      </c>
      <c r="I16" s="502"/>
    </row>
    <row r="17" spans="1:178" s="473" customFormat="1" ht="27" customHeight="1">
      <c r="A17" s="494" t="s">
        <v>838</v>
      </c>
      <c r="B17" s="495">
        <v>1120.95</v>
      </c>
      <c r="C17" s="495">
        <v>1120.95</v>
      </c>
      <c r="D17" s="495">
        <v>0</v>
      </c>
      <c r="E17" s="495">
        <v>200</v>
      </c>
      <c r="F17" s="495">
        <v>200</v>
      </c>
      <c r="G17" s="495">
        <v>0</v>
      </c>
      <c r="H17" s="496">
        <v>17.84200901021455</v>
      </c>
      <c r="I17" s="501"/>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503"/>
      <c r="BV17" s="503"/>
      <c r="BW17" s="503"/>
      <c r="BX17" s="503"/>
      <c r="BY17" s="503"/>
      <c r="BZ17" s="503"/>
      <c r="CA17" s="503"/>
      <c r="CB17" s="503"/>
      <c r="CC17" s="503"/>
      <c r="CD17" s="503"/>
      <c r="CE17" s="503"/>
      <c r="CF17" s="503"/>
      <c r="CG17" s="503"/>
      <c r="CH17" s="503"/>
      <c r="CI17" s="503"/>
      <c r="CJ17" s="503"/>
      <c r="CK17" s="503"/>
      <c r="CL17" s="503"/>
      <c r="CM17" s="503"/>
      <c r="CN17" s="503"/>
      <c r="CO17" s="503"/>
      <c r="CP17" s="503"/>
      <c r="CQ17" s="503"/>
      <c r="CR17" s="503"/>
      <c r="CS17" s="503"/>
      <c r="CT17" s="503"/>
      <c r="CU17" s="503"/>
      <c r="CV17" s="503"/>
      <c r="CW17" s="503"/>
      <c r="CX17" s="503"/>
      <c r="CY17" s="503"/>
      <c r="CZ17" s="503"/>
      <c r="DA17" s="503"/>
      <c r="DB17" s="503"/>
      <c r="DC17" s="503"/>
      <c r="DD17" s="503"/>
      <c r="DE17" s="503"/>
      <c r="DF17" s="503"/>
      <c r="DG17" s="503"/>
      <c r="DH17" s="503"/>
      <c r="DI17" s="503"/>
      <c r="DJ17" s="503"/>
      <c r="DK17" s="503"/>
      <c r="DL17" s="503"/>
      <c r="DM17" s="503"/>
      <c r="DN17" s="503"/>
      <c r="DO17" s="503"/>
      <c r="DP17" s="503"/>
      <c r="DQ17" s="503"/>
      <c r="DR17" s="503"/>
      <c r="DS17" s="503"/>
      <c r="DT17" s="503"/>
      <c r="DU17" s="503"/>
      <c r="DV17" s="503"/>
      <c r="DW17" s="503"/>
      <c r="DX17" s="503"/>
      <c r="DY17" s="503"/>
      <c r="DZ17" s="503"/>
      <c r="EA17" s="503"/>
      <c r="EB17" s="503"/>
      <c r="EC17" s="503"/>
      <c r="ED17" s="503"/>
      <c r="EE17" s="503"/>
      <c r="EF17" s="503"/>
      <c r="EG17" s="503"/>
      <c r="EH17" s="503"/>
      <c r="EI17" s="503"/>
      <c r="EJ17" s="503"/>
      <c r="EK17" s="503"/>
      <c r="EL17" s="503"/>
      <c r="EM17" s="503"/>
      <c r="EN17" s="503"/>
      <c r="EO17" s="503"/>
      <c r="EP17" s="503"/>
      <c r="EQ17" s="503"/>
      <c r="ER17" s="503"/>
      <c r="ES17" s="503"/>
      <c r="ET17" s="508"/>
      <c r="EU17" s="508"/>
      <c r="EV17" s="508"/>
      <c r="EW17" s="508"/>
      <c r="EX17" s="508"/>
      <c r="EY17" s="508"/>
      <c r="EZ17" s="508"/>
      <c r="FA17" s="508"/>
      <c r="FB17" s="508"/>
      <c r="FC17" s="508"/>
      <c r="FD17" s="508"/>
      <c r="FE17" s="508"/>
      <c r="FF17" s="508"/>
      <c r="FG17" s="508"/>
      <c r="FH17" s="508"/>
      <c r="FI17" s="508"/>
      <c r="FJ17" s="508"/>
      <c r="FK17" s="508"/>
      <c r="FL17" s="508"/>
      <c r="FM17" s="508"/>
      <c r="FN17" s="508"/>
      <c r="FO17" s="508"/>
      <c r="FP17" s="508"/>
      <c r="FQ17" s="508"/>
      <c r="FR17" s="508"/>
      <c r="FS17" s="508"/>
      <c r="FT17" s="508"/>
      <c r="FU17" s="508"/>
      <c r="FV17" s="508"/>
    </row>
    <row r="18" spans="1:9" s="473" customFormat="1" ht="27" customHeight="1">
      <c r="A18" s="494" t="s">
        <v>839</v>
      </c>
      <c r="B18" s="495">
        <v>0</v>
      </c>
      <c r="C18" s="495">
        <v>0</v>
      </c>
      <c r="D18" s="495">
        <v>0</v>
      </c>
      <c r="E18" s="495">
        <v>0</v>
      </c>
      <c r="F18" s="495">
        <v>0</v>
      </c>
      <c r="G18" s="495">
        <v>0</v>
      </c>
      <c r="H18" s="496"/>
      <c r="I18" s="501"/>
    </row>
    <row r="19" spans="1:178" s="473" customFormat="1" ht="27" customHeight="1">
      <c r="A19" s="494" t="s">
        <v>840</v>
      </c>
      <c r="B19" s="495">
        <v>18723.42</v>
      </c>
      <c r="C19" s="495">
        <v>18723.42</v>
      </c>
      <c r="D19" s="495">
        <v>1848</v>
      </c>
      <c r="E19" s="495">
        <v>28682.993085</v>
      </c>
      <c r="F19" s="495">
        <v>28682.993085</v>
      </c>
      <c r="G19" s="495">
        <v>1511</v>
      </c>
      <c r="H19" s="496">
        <v>153.19312970066366</v>
      </c>
      <c r="I19" s="501"/>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c r="AZ19" s="503"/>
      <c r="BA19" s="503"/>
      <c r="BB19" s="503"/>
      <c r="BC19" s="503"/>
      <c r="BD19" s="503"/>
      <c r="BE19" s="503"/>
      <c r="BF19" s="503"/>
      <c r="BG19" s="503"/>
      <c r="BH19" s="503"/>
      <c r="BI19" s="503"/>
      <c r="BJ19" s="503"/>
      <c r="BK19" s="503"/>
      <c r="BL19" s="503"/>
      <c r="BM19" s="503"/>
      <c r="BN19" s="503"/>
      <c r="BO19" s="503"/>
      <c r="BP19" s="503"/>
      <c r="BQ19" s="503"/>
      <c r="BR19" s="503"/>
      <c r="BS19" s="503"/>
      <c r="BT19" s="503"/>
      <c r="BU19" s="503"/>
      <c r="BV19" s="503"/>
      <c r="BW19" s="503"/>
      <c r="BX19" s="503"/>
      <c r="BY19" s="503"/>
      <c r="BZ19" s="503"/>
      <c r="CA19" s="503"/>
      <c r="CB19" s="503"/>
      <c r="CC19" s="503"/>
      <c r="CD19" s="503"/>
      <c r="CE19" s="503"/>
      <c r="CF19" s="503"/>
      <c r="CG19" s="503"/>
      <c r="CH19" s="503"/>
      <c r="CI19" s="503"/>
      <c r="CJ19" s="503"/>
      <c r="CK19" s="503"/>
      <c r="CL19" s="503"/>
      <c r="CM19" s="503"/>
      <c r="CN19" s="503"/>
      <c r="CO19" s="503"/>
      <c r="CP19" s="503"/>
      <c r="CQ19" s="503"/>
      <c r="CR19" s="503"/>
      <c r="CS19" s="503"/>
      <c r="CT19" s="503"/>
      <c r="CU19" s="503"/>
      <c r="CV19" s="503"/>
      <c r="CW19" s="503"/>
      <c r="CX19" s="503"/>
      <c r="CY19" s="503"/>
      <c r="CZ19" s="503"/>
      <c r="DA19" s="503"/>
      <c r="DB19" s="503"/>
      <c r="DC19" s="503"/>
      <c r="DD19" s="503"/>
      <c r="DE19" s="503"/>
      <c r="DF19" s="503"/>
      <c r="DG19" s="503"/>
      <c r="DH19" s="503"/>
      <c r="DI19" s="503"/>
      <c r="DJ19" s="503"/>
      <c r="DK19" s="503"/>
      <c r="DL19" s="503"/>
      <c r="DM19" s="503"/>
      <c r="DN19" s="503"/>
      <c r="DO19" s="503"/>
      <c r="DP19" s="503"/>
      <c r="DQ19" s="503"/>
      <c r="DR19" s="503"/>
      <c r="DS19" s="503"/>
      <c r="DT19" s="503"/>
      <c r="DU19" s="503"/>
      <c r="DV19" s="503"/>
      <c r="DW19" s="503"/>
      <c r="DX19" s="503"/>
      <c r="DY19" s="503"/>
      <c r="DZ19" s="503"/>
      <c r="EA19" s="503"/>
      <c r="EB19" s="503"/>
      <c r="EC19" s="503"/>
      <c r="ED19" s="503"/>
      <c r="EE19" s="503"/>
      <c r="EF19" s="503"/>
      <c r="EG19" s="503"/>
      <c r="EH19" s="503"/>
      <c r="EI19" s="503"/>
      <c r="EJ19" s="503"/>
      <c r="EK19" s="503"/>
      <c r="EL19" s="503"/>
      <c r="EM19" s="503"/>
      <c r="EN19" s="503"/>
      <c r="EO19" s="503"/>
      <c r="EP19" s="503"/>
      <c r="EQ19" s="503"/>
      <c r="ER19" s="503"/>
      <c r="ES19" s="503"/>
      <c r="ET19" s="508"/>
      <c r="EU19" s="508"/>
      <c r="EV19" s="508"/>
      <c r="EW19" s="508"/>
      <c r="EX19" s="508"/>
      <c r="EY19" s="508"/>
      <c r="EZ19" s="508"/>
      <c r="FA19" s="508"/>
      <c r="FB19" s="508"/>
      <c r="FC19" s="508"/>
      <c r="FD19" s="508"/>
      <c r="FE19" s="508"/>
      <c r="FF19" s="508"/>
      <c r="FG19" s="508"/>
      <c r="FH19" s="508"/>
      <c r="FI19" s="508"/>
      <c r="FJ19" s="508"/>
      <c r="FK19" s="508"/>
      <c r="FL19" s="508"/>
      <c r="FM19" s="508"/>
      <c r="FN19" s="508"/>
      <c r="FO19" s="508"/>
      <c r="FP19" s="508"/>
      <c r="FQ19" s="508"/>
      <c r="FR19" s="508"/>
      <c r="FS19" s="508"/>
      <c r="FT19" s="508"/>
      <c r="FU19" s="508"/>
      <c r="FV19" s="508"/>
    </row>
    <row r="20" spans="1:9" s="473" customFormat="1" ht="51" customHeight="1">
      <c r="A20" s="494" t="s">
        <v>841</v>
      </c>
      <c r="B20" s="495">
        <v>2435.21</v>
      </c>
      <c r="C20" s="495">
        <v>2435.21</v>
      </c>
      <c r="D20" s="495">
        <v>0</v>
      </c>
      <c r="E20" s="495">
        <v>2694.773041</v>
      </c>
      <c r="F20" s="495">
        <v>2694.773041</v>
      </c>
      <c r="G20" s="495">
        <v>0</v>
      </c>
      <c r="H20" s="496">
        <v>110.65875390623397</v>
      </c>
      <c r="I20" s="501" t="s">
        <v>842</v>
      </c>
    </row>
    <row r="21" spans="1:9" s="473" customFormat="1" ht="34.5" customHeight="1">
      <c r="A21" s="494" t="s">
        <v>843</v>
      </c>
      <c r="B21" s="495">
        <v>0</v>
      </c>
      <c r="C21" s="495">
        <v>0</v>
      </c>
      <c r="D21" s="495">
        <v>0</v>
      </c>
      <c r="E21" s="495">
        <v>0</v>
      </c>
      <c r="F21" s="495">
        <v>0</v>
      </c>
      <c r="G21" s="495">
        <v>0</v>
      </c>
      <c r="H21" s="496"/>
      <c r="I21" s="501"/>
    </row>
    <row r="22" spans="1:178" s="473" customFormat="1" ht="51" customHeight="1">
      <c r="A22" s="494" t="s">
        <v>844</v>
      </c>
      <c r="B22" s="495">
        <v>8586.44</v>
      </c>
      <c r="C22" s="495">
        <v>8586.44</v>
      </c>
      <c r="D22" s="495">
        <v>0</v>
      </c>
      <c r="E22" s="495">
        <v>18172.479493</v>
      </c>
      <c r="F22" s="495">
        <v>18172.479493</v>
      </c>
      <c r="G22" s="495">
        <v>0</v>
      </c>
      <c r="H22" s="496">
        <v>211.64160575279158</v>
      </c>
      <c r="I22" s="501" t="s">
        <v>845</v>
      </c>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3"/>
      <c r="BO22" s="503"/>
      <c r="BP22" s="503"/>
      <c r="BQ22" s="503"/>
      <c r="BR22" s="503"/>
      <c r="BS22" s="503"/>
      <c r="BT22" s="503"/>
      <c r="BU22" s="503"/>
      <c r="BV22" s="503"/>
      <c r="BW22" s="503"/>
      <c r="BX22" s="503"/>
      <c r="BY22" s="503"/>
      <c r="BZ22" s="503"/>
      <c r="CA22" s="503"/>
      <c r="CB22" s="503"/>
      <c r="CC22" s="503"/>
      <c r="CD22" s="503"/>
      <c r="CE22" s="503"/>
      <c r="CF22" s="503"/>
      <c r="CG22" s="503"/>
      <c r="CH22" s="503"/>
      <c r="CI22" s="503"/>
      <c r="CJ22" s="503"/>
      <c r="CK22" s="503"/>
      <c r="CL22" s="503"/>
      <c r="CM22" s="503"/>
      <c r="CN22" s="503"/>
      <c r="CO22" s="503"/>
      <c r="CP22" s="503"/>
      <c r="CQ22" s="503"/>
      <c r="CR22" s="503"/>
      <c r="CS22" s="503"/>
      <c r="CT22" s="503"/>
      <c r="CU22" s="503"/>
      <c r="CV22" s="503"/>
      <c r="CW22" s="503"/>
      <c r="CX22" s="503"/>
      <c r="CY22" s="503"/>
      <c r="CZ22" s="503"/>
      <c r="DA22" s="503"/>
      <c r="DB22" s="503"/>
      <c r="DC22" s="503"/>
      <c r="DD22" s="503"/>
      <c r="DE22" s="503"/>
      <c r="DF22" s="503"/>
      <c r="DG22" s="503"/>
      <c r="DH22" s="503"/>
      <c r="DI22" s="503"/>
      <c r="DJ22" s="503"/>
      <c r="DK22" s="503"/>
      <c r="DL22" s="503"/>
      <c r="DM22" s="503"/>
      <c r="DN22" s="503"/>
      <c r="DO22" s="503"/>
      <c r="DP22" s="503"/>
      <c r="DQ22" s="503"/>
      <c r="DR22" s="503"/>
      <c r="DS22" s="503"/>
      <c r="DT22" s="503"/>
      <c r="DU22" s="503"/>
      <c r="DV22" s="503"/>
      <c r="DW22" s="503"/>
      <c r="DX22" s="503"/>
      <c r="DY22" s="503"/>
      <c r="DZ22" s="503"/>
      <c r="EA22" s="503"/>
      <c r="EB22" s="503"/>
      <c r="EC22" s="503"/>
      <c r="ED22" s="503"/>
      <c r="EE22" s="503"/>
      <c r="EF22" s="503"/>
      <c r="EG22" s="503"/>
      <c r="EH22" s="503"/>
      <c r="EI22" s="503"/>
      <c r="EJ22" s="503"/>
      <c r="EK22" s="503"/>
      <c r="EL22" s="503"/>
      <c r="EM22" s="503"/>
      <c r="EN22" s="503"/>
      <c r="EO22" s="503"/>
      <c r="EP22" s="503"/>
      <c r="EQ22" s="503"/>
      <c r="ER22" s="503"/>
      <c r="ES22" s="503"/>
      <c r="ET22" s="508"/>
      <c r="EU22" s="508"/>
      <c r="EV22" s="508"/>
      <c r="EW22" s="508"/>
      <c r="EX22" s="508"/>
      <c r="EY22" s="508"/>
      <c r="EZ22" s="508"/>
      <c r="FA22" s="508"/>
      <c r="FB22" s="508"/>
      <c r="FC22" s="508"/>
      <c r="FD22" s="508"/>
      <c r="FE22" s="508"/>
      <c r="FF22" s="508"/>
      <c r="FG22" s="508"/>
      <c r="FH22" s="508"/>
      <c r="FI22" s="508"/>
      <c r="FJ22" s="508"/>
      <c r="FK22" s="508"/>
      <c r="FL22" s="508"/>
      <c r="FM22" s="508"/>
      <c r="FN22" s="508"/>
      <c r="FO22" s="508"/>
      <c r="FP22" s="508"/>
      <c r="FQ22" s="508"/>
      <c r="FR22" s="508"/>
      <c r="FS22" s="508"/>
      <c r="FT22" s="508"/>
      <c r="FU22" s="508"/>
      <c r="FV22" s="508"/>
    </row>
    <row r="23" spans="1:9" s="473" customFormat="1" ht="27.75" customHeight="1">
      <c r="A23" s="494" t="s">
        <v>172</v>
      </c>
      <c r="B23" s="495">
        <v>0</v>
      </c>
      <c r="C23" s="495">
        <v>0</v>
      </c>
      <c r="D23" s="495">
        <v>0</v>
      </c>
      <c r="E23" s="495">
        <v>0</v>
      </c>
      <c r="F23" s="495">
        <v>0</v>
      </c>
      <c r="G23" s="495">
        <v>0</v>
      </c>
      <c r="H23" s="496"/>
      <c r="I23" s="501"/>
    </row>
    <row r="24" spans="1:9" s="473" customFormat="1" ht="27.75" customHeight="1">
      <c r="A24" s="494" t="s">
        <v>173</v>
      </c>
      <c r="B24" s="495">
        <v>0</v>
      </c>
      <c r="C24" s="495">
        <v>0</v>
      </c>
      <c r="D24" s="495">
        <v>0</v>
      </c>
      <c r="E24" s="495">
        <v>0</v>
      </c>
      <c r="F24" s="495">
        <v>0</v>
      </c>
      <c r="G24" s="495">
        <v>0</v>
      </c>
      <c r="H24" s="496"/>
      <c r="I24" s="501"/>
    </row>
    <row r="25" spans="1:9" s="473" customFormat="1" ht="33.75" customHeight="1">
      <c r="A25" s="494" t="s">
        <v>174</v>
      </c>
      <c r="B25" s="495">
        <v>606.23</v>
      </c>
      <c r="C25" s="495">
        <v>606.23</v>
      </c>
      <c r="D25" s="495">
        <v>0</v>
      </c>
      <c r="E25" s="495">
        <v>909.966509</v>
      </c>
      <c r="F25" s="495">
        <v>909.966509</v>
      </c>
      <c r="G25" s="495">
        <v>0</v>
      </c>
      <c r="H25" s="496">
        <v>150.1025203305676</v>
      </c>
      <c r="I25" s="501" t="s">
        <v>846</v>
      </c>
    </row>
    <row r="26" spans="1:9" s="473" customFormat="1" ht="27.75" customHeight="1">
      <c r="A26" s="494" t="s">
        <v>175</v>
      </c>
      <c r="B26" s="495">
        <v>944.49</v>
      </c>
      <c r="C26" s="495">
        <v>944.49</v>
      </c>
      <c r="D26" s="495">
        <v>0</v>
      </c>
      <c r="E26" s="495">
        <v>883.294411</v>
      </c>
      <c r="F26" s="495">
        <v>883.294411</v>
      </c>
      <c r="G26" s="495">
        <v>0</v>
      </c>
      <c r="H26" s="496">
        <v>93.52077957416172</v>
      </c>
      <c r="I26" s="504"/>
    </row>
    <row r="27" spans="1:9" s="473" customFormat="1" ht="27.75" customHeight="1">
      <c r="A27" s="494" t="s">
        <v>176</v>
      </c>
      <c r="B27" s="495">
        <v>0</v>
      </c>
      <c r="C27" s="495">
        <v>0</v>
      </c>
      <c r="D27" s="495">
        <v>0</v>
      </c>
      <c r="E27" s="495">
        <v>0</v>
      </c>
      <c r="F27" s="495">
        <v>0</v>
      </c>
      <c r="G27" s="495">
        <v>0</v>
      </c>
      <c r="H27" s="496"/>
      <c r="I27" s="504"/>
    </row>
    <row r="28" spans="1:9" s="473" customFormat="1" ht="27.75" customHeight="1">
      <c r="A28" s="494" t="s">
        <v>847</v>
      </c>
      <c r="B28" s="495">
        <v>4837.79</v>
      </c>
      <c r="C28" s="495">
        <v>4837.79</v>
      </c>
      <c r="D28" s="495">
        <v>1848</v>
      </c>
      <c r="E28" s="495">
        <v>3666.047279</v>
      </c>
      <c r="F28" s="495">
        <v>3666.047279</v>
      </c>
      <c r="G28" s="495">
        <v>1450</v>
      </c>
      <c r="H28" s="496">
        <v>75.77938023353639</v>
      </c>
      <c r="I28" s="504"/>
    </row>
    <row r="29" spans="1:9" s="472" customFormat="1" ht="66.75" customHeight="1">
      <c r="A29" s="494" t="s">
        <v>848</v>
      </c>
      <c r="B29" s="495">
        <v>1313.26</v>
      </c>
      <c r="C29" s="495">
        <v>1313.26</v>
      </c>
      <c r="D29" s="495">
        <v>0</v>
      </c>
      <c r="E29" s="495">
        <v>2295.432352</v>
      </c>
      <c r="F29" s="495">
        <v>2295.432352</v>
      </c>
      <c r="G29" s="495">
        <v>0</v>
      </c>
      <c r="H29" s="496">
        <v>174.78887288122687</v>
      </c>
      <c r="I29" s="501" t="s">
        <v>849</v>
      </c>
    </row>
    <row r="30" spans="1:9" s="472" customFormat="1" ht="27.75" customHeight="1">
      <c r="A30" s="494" t="s">
        <v>179</v>
      </c>
      <c r="B30" s="495">
        <v>1920.85</v>
      </c>
      <c r="C30" s="495">
        <v>1920.85</v>
      </c>
      <c r="D30" s="495">
        <v>0</v>
      </c>
      <c r="E30" s="495">
        <v>4454.166975</v>
      </c>
      <c r="F30" s="495">
        <v>4454.166975</v>
      </c>
      <c r="G30" s="495">
        <v>0</v>
      </c>
      <c r="H30" s="496">
        <v>231.8852057682797</v>
      </c>
      <c r="I30" s="505"/>
    </row>
    <row r="31" spans="1:9" s="472" customFormat="1" ht="27.75" customHeight="1">
      <c r="A31" s="494" t="s">
        <v>850</v>
      </c>
      <c r="B31" s="495">
        <v>1226.8500000000001</v>
      </c>
      <c r="C31" s="495">
        <v>1226.8500000000001</v>
      </c>
      <c r="D31" s="495">
        <v>0</v>
      </c>
      <c r="E31" s="495">
        <v>2194.663275</v>
      </c>
      <c r="F31" s="495">
        <v>2194.663275</v>
      </c>
      <c r="G31" s="495">
        <v>0</v>
      </c>
      <c r="H31" s="496">
        <v>178.88603129966987</v>
      </c>
      <c r="I31" s="504"/>
    </row>
    <row r="32" spans="1:9" s="473" customFormat="1" ht="39" customHeight="1">
      <c r="A32" s="494" t="s">
        <v>851</v>
      </c>
      <c r="B32" s="495">
        <v>104</v>
      </c>
      <c r="C32" s="495">
        <v>104</v>
      </c>
      <c r="D32" s="495">
        <v>0</v>
      </c>
      <c r="E32" s="495">
        <v>0</v>
      </c>
      <c r="F32" s="495">
        <v>0</v>
      </c>
      <c r="G32" s="495">
        <v>0</v>
      </c>
      <c r="H32" s="496">
        <v>0</v>
      </c>
      <c r="I32" s="501"/>
    </row>
    <row r="33" spans="1:178" s="473" customFormat="1" ht="27.75" customHeight="1">
      <c r="A33" s="494" t="s">
        <v>852</v>
      </c>
      <c r="B33" s="495">
        <v>0</v>
      </c>
      <c r="C33" s="495">
        <v>0</v>
      </c>
      <c r="D33" s="495">
        <v>0</v>
      </c>
      <c r="E33" s="495">
        <v>199.5037</v>
      </c>
      <c r="F33" s="495">
        <v>199.5037</v>
      </c>
      <c r="G33" s="495">
        <v>0</v>
      </c>
      <c r="H33" s="496"/>
      <c r="I33" s="501"/>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3"/>
      <c r="AZ33" s="503"/>
      <c r="BA33" s="503"/>
      <c r="BB33" s="503"/>
      <c r="BC33" s="503"/>
      <c r="BD33" s="503"/>
      <c r="BE33" s="503"/>
      <c r="BF33" s="503"/>
      <c r="BG33" s="503"/>
      <c r="BH33" s="503"/>
      <c r="BI33" s="503"/>
      <c r="BJ33" s="503"/>
      <c r="BK33" s="503"/>
      <c r="BL33" s="503"/>
      <c r="BM33" s="503"/>
      <c r="BN33" s="503"/>
      <c r="BO33" s="503"/>
      <c r="BP33" s="503"/>
      <c r="BQ33" s="503"/>
      <c r="BR33" s="503"/>
      <c r="BS33" s="503"/>
      <c r="BT33" s="503"/>
      <c r="BU33" s="503"/>
      <c r="BV33" s="503"/>
      <c r="BW33" s="503"/>
      <c r="BX33" s="503"/>
      <c r="BY33" s="503"/>
      <c r="BZ33" s="503"/>
      <c r="CA33" s="503"/>
      <c r="CB33" s="503"/>
      <c r="CC33" s="503"/>
      <c r="CD33" s="503"/>
      <c r="CE33" s="503"/>
      <c r="CF33" s="503"/>
      <c r="CG33" s="503"/>
      <c r="CH33" s="503"/>
      <c r="CI33" s="503"/>
      <c r="CJ33" s="503"/>
      <c r="CK33" s="503"/>
      <c r="CL33" s="503"/>
      <c r="CM33" s="503"/>
      <c r="CN33" s="503"/>
      <c r="CO33" s="503"/>
      <c r="CP33" s="503"/>
      <c r="CQ33" s="503"/>
      <c r="CR33" s="503"/>
      <c r="CS33" s="503"/>
      <c r="CT33" s="503"/>
      <c r="CU33" s="503"/>
      <c r="CV33" s="503"/>
      <c r="CW33" s="503"/>
      <c r="CX33" s="503"/>
      <c r="CY33" s="503"/>
      <c r="CZ33" s="503"/>
      <c r="DA33" s="503"/>
      <c r="DB33" s="503"/>
      <c r="DC33" s="503"/>
      <c r="DD33" s="503"/>
      <c r="DE33" s="503"/>
      <c r="DF33" s="503"/>
      <c r="DG33" s="503"/>
      <c r="DH33" s="503"/>
      <c r="DI33" s="503"/>
      <c r="DJ33" s="503"/>
      <c r="DK33" s="503"/>
      <c r="DL33" s="503"/>
      <c r="DM33" s="503"/>
      <c r="DN33" s="503"/>
      <c r="DO33" s="503"/>
      <c r="DP33" s="503"/>
      <c r="DQ33" s="503"/>
      <c r="DR33" s="503"/>
      <c r="DS33" s="503"/>
      <c r="DT33" s="503"/>
      <c r="DU33" s="503"/>
      <c r="DV33" s="503"/>
      <c r="DW33" s="503"/>
      <c r="DX33" s="503"/>
      <c r="DY33" s="503"/>
      <c r="DZ33" s="503"/>
      <c r="EA33" s="503"/>
      <c r="EB33" s="503"/>
      <c r="EC33" s="503"/>
      <c r="ED33" s="503"/>
      <c r="EE33" s="503"/>
      <c r="EF33" s="503"/>
      <c r="EG33" s="503"/>
      <c r="EH33" s="503"/>
      <c r="EI33" s="503"/>
      <c r="EJ33" s="503"/>
      <c r="EK33" s="503"/>
      <c r="EL33" s="503"/>
      <c r="EM33" s="503"/>
      <c r="EN33" s="503"/>
      <c r="EO33" s="503"/>
      <c r="EP33" s="503"/>
      <c r="EQ33" s="503"/>
      <c r="ER33" s="503"/>
      <c r="ES33" s="503"/>
      <c r="ET33" s="508"/>
      <c r="EU33" s="508"/>
      <c r="EV33" s="508"/>
      <c r="EW33" s="508"/>
      <c r="EX33" s="508"/>
      <c r="EY33" s="508"/>
      <c r="EZ33" s="508"/>
      <c r="FA33" s="508"/>
      <c r="FB33" s="508"/>
      <c r="FC33" s="508"/>
      <c r="FD33" s="508"/>
      <c r="FE33" s="508"/>
      <c r="FF33" s="508"/>
      <c r="FG33" s="508"/>
      <c r="FH33" s="508"/>
      <c r="FI33" s="508"/>
      <c r="FJ33" s="508"/>
      <c r="FK33" s="508"/>
      <c r="FL33" s="508"/>
      <c r="FM33" s="508"/>
      <c r="FN33" s="508"/>
      <c r="FO33" s="508"/>
      <c r="FP33" s="508"/>
      <c r="FQ33" s="508"/>
      <c r="FR33" s="508"/>
      <c r="FS33" s="508"/>
      <c r="FT33" s="508"/>
      <c r="FU33" s="508"/>
      <c r="FV33" s="508"/>
    </row>
    <row r="34" spans="1:9" s="473" customFormat="1" ht="36.75" customHeight="1">
      <c r="A34" s="494" t="s">
        <v>180</v>
      </c>
      <c r="B34" s="495">
        <v>590</v>
      </c>
      <c r="C34" s="495">
        <v>590</v>
      </c>
      <c r="D34" s="495">
        <v>0</v>
      </c>
      <c r="E34" s="495">
        <v>2060</v>
      </c>
      <c r="F34" s="495">
        <v>2060</v>
      </c>
      <c r="G34" s="495">
        <v>0</v>
      </c>
      <c r="H34" s="496">
        <v>349.1525423728814</v>
      </c>
      <c r="I34" s="501" t="s">
        <v>853</v>
      </c>
    </row>
    <row r="35" spans="1:9" s="473" customFormat="1" ht="21.75" customHeight="1">
      <c r="A35" s="494" t="s">
        <v>181</v>
      </c>
      <c r="B35" s="495">
        <v>1379.12</v>
      </c>
      <c r="C35" s="495">
        <v>1379.12</v>
      </c>
      <c r="D35" s="495">
        <v>0</v>
      </c>
      <c r="E35" s="495">
        <v>2433.40871</v>
      </c>
      <c r="F35" s="495">
        <v>2433.40871</v>
      </c>
      <c r="G35" s="495">
        <v>0</v>
      </c>
      <c r="H35" s="496">
        <v>176.44648108939037</v>
      </c>
      <c r="I35" s="501"/>
    </row>
    <row r="36" spans="1:9" s="473" customFormat="1" ht="45.75" customHeight="1">
      <c r="A36" s="494" t="s">
        <v>854</v>
      </c>
      <c r="B36" s="495">
        <v>1267.1</v>
      </c>
      <c r="C36" s="495">
        <v>1267.1</v>
      </c>
      <c r="D36" s="495">
        <v>0</v>
      </c>
      <c r="E36" s="495">
        <v>2144.73871</v>
      </c>
      <c r="F36" s="495">
        <v>2144.73871</v>
      </c>
      <c r="G36" s="495">
        <v>0</v>
      </c>
      <c r="H36" s="496">
        <v>169.263571146713</v>
      </c>
      <c r="I36" s="501" t="s">
        <v>855</v>
      </c>
    </row>
    <row r="37" spans="1:9" s="473" customFormat="1" ht="27.75" customHeight="1">
      <c r="A37" s="494" t="s">
        <v>182</v>
      </c>
      <c r="B37" s="495">
        <v>34</v>
      </c>
      <c r="C37" s="495">
        <v>34</v>
      </c>
      <c r="D37" s="495">
        <v>0</v>
      </c>
      <c r="E37" s="495">
        <v>34</v>
      </c>
      <c r="F37" s="495">
        <v>34</v>
      </c>
      <c r="G37" s="495">
        <v>0</v>
      </c>
      <c r="H37" s="496">
        <v>100</v>
      </c>
      <c r="I37" s="501"/>
    </row>
    <row r="38" spans="1:9" s="473" customFormat="1" ht="36" customHeight="1">
      <c r="A38" s="494" t="s">
        <v>183</v>
      </c>
      <c r="B38" s="495">
        <v>70</v>
      </c>
      <c r="C38" s="495">
        <v>70</v>
      </c>
      <c r="D38" s="495">
        <v>0</v>
      </c>
      <c r="E38" s="495">
        <v>118.67</v>
      </c>
      <c r="F38" s="495">
        <v>118.67</v>
      </c>
      <c r="G38" s="495">
        <v>0</v>
      </c>
      <c r="H38" s="496">
        <v>169.52857142857144</v>
      </c>
      <c r="I38" s="501" t="s">
        <v>856</v>
      </c>
    </row>
    <row r="39" spans="1:9" s="473" customFormat="1" ht="27.75" customHeight="1">
      <c r="A39" s="494" t="s">
        <v>184</v>
      </c>
      <c r="B39" s="495">
        <v>8.02</v>
      </c>
      <c r="C39" s="495">
        <v>8.02</v>
      </c>
      <c r="D39" s="495">
        <v>0</v>
      </c>
      <c r="E39" s="495">
        <v>6</v>
      </c>
      <c r="F39" s="495">
        <v>6</v>
      </c>
      <c r="G39" s="495">
        <v>0</v>
      </c>
      <c r="H39" s="496">
        <v>74.81296758104739</v>
      </c>
      <c r="I39" s="501"/>
    </row>
    <row r="40" spans="1:9" s="473" customFormat="1" ht="27.75" customHeight="1">
      <c r="A40" s="494" t="s">
        <v>185</v>
      </c>
      <c r="B40" s="495">
        <v>0</v>
      </c>
      <c r="C40" s="495">
        <v>0</v>
      </c>
      <c r="D40" s="495">
        <v>0</v>
      </c>
      <c r="E40" s="495">
        <v>130</v>
      </c>
      <c r="F40" s="495">
        <v>130</v>
      </c>
      <c r="G40" s="495">
        <v>0</v>
      </c>
      <c r="H40" s="496"/>
      <c r="I40" s="501"/>
    </row>
    <row r="41" spans="1:9" s="473" customFormat="1" ht="27.75" customHeight="1">
      <c r="A41" s="494" t="s">
        <v>186</v>
      </c>
      <c r="B41" s="495">
        <v>3187.32</v>
      </c>
      <c r="C41" s="495">
        <v>3187.32</v>
      </c>
      <c r="D41" s="495">
        <v>0</v>
      </c>
      <c r="E41" s="495">
        <v>3972.846996</v>
      </c>
      <c r="F41" s="495">
        <v>3972.846996</v>
      </c>
      <c r="G41" s="495">
        <v>0</v>
      </c>
      <c r="H41" s="496">
        <v>124.64537592711117</v>
      </c>
      <c r="I41" s="501"/>
    </row>
    <row r="42" spans="1:9" s="473" customFormat="1" ht="27.75" customHeight="1">
      <c r="A42" s="494" t="s">
        <v>857</v>
      </c>
      <c r="B42" s="495">
        <v>2028.92</v>
      </c>
      <c r="C42" s="495">
        <v>2028.92</v>
      </c>
      <c r="D42" s="495">
        <v>0</v>
      </c>
      <c r="E42" s="495">
        <v>1539.350272</v>
      </c>
      <c r="F42" s="495">
        <v>1539.350272</v>
      </c>
      <c r="G42" s="495">
        <v>0</v>
      </c>
      <c r="H42" s="496">
        <v>75.8704272223646</v>
      </c>
      <c r="I42" s="501"/>
    </row>
    <row r="43" spans="1:9" s="473" customFormat="1" ht="27.75" customHeight="1">
      <c r="A43" s="494" t="s">
        <v>858</v>
      </c>
      <c r="B43" s="495">
        <v>0</v>
      </c>
      <c r="C43" s="495">
        <v>0</v>
      </c>
      <c r="D43" s="495">
        <v>0</v>
      </c>
      <c r="E43" s="495">
        <v>0</v>
      </c>
      <c r="F43" s="495">
        <v>0</v>
      </c>
      <c r="G43" s="495">
        <v>0</v>
      </c>
      <c r="H43" s="496"/>
      <c r="I43" s="501"/>
    </row>
    <row r="44" spans="1:9" s="473" customFormat="1" ht="28.5" customHeight="1">
      <c r="A44" s="494" t="s">
        <v>859</v>
      </c>
      <c r="B44" s="495">
        <v>276</v>
      </c>
      <c r="C44" s="495">
        <v>276</v>
      </c>
      <c r="D44" s="495">
        <v>0</v>
      </c>
      <c r="E44" s="495">
        <v>420</v>
      </c>
      <c r="F44" s="495">
        <v>420</v>
      </c>
      <c r="G44" s="495">
        <v>0</v>
      </c>
      <c r="H44" s="496">
        <v>152.17391304347828</v>
      </c>
      <c r="I44" s="501"/>
    </row>
    <row r="45" spans="1:9" s="473" customFormat="1" ht="28.5" customHeight="1">
      <c r="A45" s="494" t="s">
        <v>860</v>
      </c>
      <c r="B45" s="495">
        <v>882.4</v>
      </c>
      <c r="C45" s="495">
        <v>882.4</v>
      </c>
      <c r="D45" s="495">
        <v>0</v>
      </c>
      <c r="E45" s="495">
        <v>2013.496724</v>
      </c>
      <c r="F45" s="495">
        <v>2013.496724</v>
      </c>
      <c r="G45" s="495">
        <v>0</v>
      </c>
      <c r="H45" s="496">
        <v>228.18412556663645</v>
      </c>
      <c r="I45" s="501"/>
    </row>
    <row r="46" spans="1:178" s="473" customFormat="1" ht="28.5" customHeight="1">
      <c r="A46" s="494" t="s">
        <v>189</v>
      </c>
      <c r="B46" s="495">
        <v>0</v>
      </c>
      <c r="C46" s="495">
        <v>0</v>
      </c>
      <c r="D46" s="495">
        <v>0</v>
      </c>
      <c r="E46" s="495">
        <v>0</v>
      </c>
      <c r="F46" s="495">
        <v>0</v>
      </c>
      <c r="G46" s="495">
        <v>0</v>
      </c>
      <c r="H46" s="496"/>
      <c r="I46" s="501"/>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503"/>
      <c r="BX46" s="503"/>
      <c r="BY46" s="503"/>
      <c r="BZ46" s="503"/>
      <c r="CA46" s="503"/>
      <c r="CB46" s="503"/>
      <c r="CC46" s="503"/>
      <c r="CD46" s="503"/>
      <c r="CE46" s="503"/>
      <c r="CF46" s="503"/>
      <c r="CG46" s="503"/>
      <c r="CH46" s="503"/>
      <c r="CI46" s="503"/>
      <c r="CJ46" s="503"/>
      <c r="CK46" s="503"/>
      <c r="CL46" s="503"/>
      <c r="CM46" s="503"/>
      <c r="CN46" s="503"/>
      <c r="CO46" s="503"/>
      <c r="CP46" s="503"/>
      <c r="CQ46" s="503"/>
      <c r="CR46" s="503"/>
      <c r="CS46" s="503"/>
      <c r="CT46" s="503"/>
      <c r="CU46" s="503"/>
      <c r="CV46" s="503"/>
      <c r="CW46" s="503"/>
      <c r="CX46" s="503"/>
      <c r="CY46" s="503"/>
      <c r="CZ46" s="503"/>
      <c r="DA46" s="503"/>
      <c r="DB46" s="503"/>
      <c r="DC46" s="503"/>
      <c r="DD46" s="503"/>
      <c r="DE46" s="503"/>
      <c r="DF46" s="503"/>
      <c r="DG46" s="503"/>
      <c r="DH46" s="503"/>
      <c r="DI46" s="503"/>
      <c r="DJ46" s="503"/>
      <c r="DK46" s="503"/>
      <c r="DL46" s="503"/>
      <c r="DM46" s="503"/>
      <c r="DN46" s="503"/>
      <c r="DO46" s="503"/>
      <c r="DP46" s="503"/>
      <c r="DQ46" s="503"/>
      <c r="DR46" s="503"/>
      <c r="DS46" s="503"/>
      <c r="DT46" s="503"/>
      <c r="DU46" s="503"/>
      <c r="DV46" s="503"/>
      <c r="DW46" s="503"/>
      <c r="DX46" s="503"/>
      <c r="DY46" s="503"/>
      <c r="DZ46" s="503"/>
      <c r="EA46" s="503"/>
      <c r="EB46" s="503"/>
      <c r="EC46" s="503"/>
      <c r="ED46" s="503"/>
      <c r="EE46" s="503"/>
      <c r="EF46" s="503"/>
      <c r="EG46" s="503"/>
      <c r="EH46" s="503"/>
      <c r="EI46" s="503"/>
      <c r="EJ46" s="503"/>
      <c r="EK46" s="503"/>
      <c r="EL46" s="503"/>
      <c r="EM46" s="503"/>
      <c r="EN46" s="503"/>
      <c r="EO46" s="503"/>
      <c r="EP46" s="503"/>
      <c r="EQ46" s="503"/>
      <c r="ER46" s="503"/>
      <c r="ES46" s="503"/>
      <c r="ET46" s="508"/>
      <c r="EU46" s="508"/>
      <c r="EV46" s="508"/>
      <c r="EW46" s="508"/>
      <c r="EX46" s="508"/>
      <c r="EY46" s="508"/>
      <c r="EZ46" s="508"/>
      <c r="FA46" s="508"/>
      <c r="FB46" s="508"/>
      <c r="FC46" s="508"/>
      <c r="FD46" s="508"/>
      <c r="FE46" s="508"/>
      <c r="FF46" s="508"/>
      <c r="FG46" s="508"/>
      <c r="FH46" s="508"/>
      <c r="FI46" s="508"/>
      <c r="FJ46" s="508"/>
      <c r="FK46" s="508"/>
      <c r="FL46" s="508"/>
      <c r="FM46" s="508"/>
      <c r="FN46" s="508"/>
      <c r="FO46" s="508"/>
      <c r="FP46" s="508"/>
      <c r="FQ46" s="508"/>
      <c r="FR46" s="508"/>
      <c r="FS46" s="508"/>
      <c r="FT46" s="508"/>
      <c r="FU46" s="508"/>
      <c r="FV46" s="508"/>
    </row>
    <row r="47" spans="1:9" s="473" customFormat="1" ht="28.5" customHeight="1">
      <c r="A47" s="494" t="s">
        <v>190</v>
      </c>
      <c r="B47" s="495">
        <v>3378.1</v>
      </c>
      <c r="C47" s="495">
        <v>3378.1</v>
      </c>
      <c r="D47" s="495">
        <v>0</v>
      </c>
      <c r="E47" s="495">
        <v>3044.56891</v>
      </c>
      <c r="F47" s="495">
        <v>3044.56891</v>
      </c>
      <c r="G47" s="495">
        <v>0</v>
      </c>
      <c r="H47" s="496">
        <v>90.12666617329268</v>
      </c>
      <c r="I47" s="505"/>
    </row>
    <row r="48" spans="1:9" s="473" customFormat="1" ht="28.5" customHeight="1">
      <c r="A48" s="494" t="s">
        <v>164</v>
      </c>
      <c r="B48" s="495">
        <v>1378.1</v>
      </c>
      <c r="C48" s="495">
        <v>1378.1</v>
      </c>
      <c r="D48" s="495">
        <v>0</v>
      </c>
      <c r="E48" s="495">
        <v>1044.56891</v>
      </c>
      <c r="F48" s="495">
        <v>1044.56891</v>
      </c>
      <c r="G48" s="495">
        <v>0</v>
      </c>
      <c r="H48" s="496">
        <v>75.79775850809085</v>
      </c>
      <c r="I48" s="505"/>
    </row>
    <row r="49" spans="1:9" s="473" customFormat="1" ht="28.5" customHeight="1">
      <c r="A49" s="494" t="s">
        <v>191</v>
      </c>
      <c r="B49" s="495">
        <v>2000</v>
      </c>
      <c r="C49" s="495">
        <v>2000</v>
      </c>
      <c r="D49" s="495">
        <v>0</v>
      </c>
      <c r="E49" s="495">
        <v>2000</v>
      </c>
      <c r="F49" s="495">
        <v>2000</v>
      </c>
      <c r="G49" s="495">
        <v>0</v>
      </c>
      <c r="H49" s="496">
        <v>100</v>
      </c>
      <c r="I49" s="505" t="s">
        <v>861</v>
      </c>
    </row>
    <row r="50" spans="1:9" s="472" customFormat="1" ht="28.5" customHeight="1">
      <c r="A50" s="494" t="s">
        <v>192</v>
      </c>
      <c r="B50" s="495">
        <v>1017.44</v>
      </c>
      <c r="C50" s="495">
        <v>1017.44</v>
      </c>
      <c r="D50" s="495">
        <v>0</v>
      </c>
      <c r="E50" s="495">
        <v>1469.252042</v>
      </c>
      <c r="F50" s="495">
        <v>1469.252042</v>
      </c>
      <c r="G50" s="495">
        <v>0</v>
      </c>
      <c r="H50" s="496">
        <v>144.40675047177228</v>
      </c>
      <c r="I50" s="505"/>
    </row>
    <row r="51" spans="1:9" s="473" customFormat="1" ht="28.5" customHeight="1">
      <c r="A51" s="494" t="s">
        <v>862</v>
      </c>
      <c r="B51" s="495">
        <v>815.06</v>
      </c>
      <c r="C51" s="495">
        <v>815.06</v>
      </c>
      <c r="D51" s="495">
        <v>0</v>
      </c>
      <c r="E51" s="495">
        <v>1226.469892</v>
      </c>
      <c r="F51" s="495">
        <v>1226.469892</v>
      </c>
      <c r="G51" s="495">
        <v>0</v>
      </c>
      <c r="H51" s="496">
        <v>150.4760253232891</v>
      </c>
      <c r="I51" s="505"/>
    </row>
    <row r="52" spans="1:9" s="473" customFormat="1" ht="28.5" customHeight="1">
      <c r="A52" s="494" t="s">
        <v>863</v>
      </c>
      <c r="B52" s="495">
        <v>25</v>
      </c>
      <c r="C52" s="495">
        <v>25</v>
      </c>
      <c r="D52" s="495">
        <v>0</v>
      </c>
      <c r="E52" s="495">
        <v>10</v>
      </c>
      <c r="F52" s="495">
        <v>10</v>
      </c>
      <c r="G52" s="495">
        <v>0</v>
      </c>
      <c r="H52" s="496">
        <v>40</v>
      </c>
      <c r="I52" s="505"/>
    </row>
    <row r="53" spans="1:9" s="473" customFormat="1" ht="28.5" customHeight="1">
      <c r="A53" s="494" t="s">
        <v>864</v>
      </c>
      <c r="B53" s="495"/>
      <c r="C53" s="495"/>
      <c r="D53" s="495"/>
      <c r="E53" s="495">
        <v>25</v>
      </c>
      <c r="F53" s="495">
        <v>25</v>
      </c>
      <c r="G53" s="495">
        <v>0</v>
      </c>
      <c r="H53" s="496"/>
      <c r="I53" s="505"/>
    </row>
    <row r="54" spans="1:9" s="473" customFormat="1" ht="28.5" customHeight="1">
      <c r="A54" s="494" t="s">
        <v>177</v>
      </c>
      <c r="B54" s="495">
        <v>177.38</v>
      </c>
      <c r="C54" s="495">
        <v>177.38</v>
      </c>
      <c r="D54" s="495">
        <v>0</v>
      </c>
      <c r="E54" s="495">
        <v>207.78215</v>
      </c>
      <c r="F54" s="495">
        <v>207.78215</v>
      </c>
      <c r="G54" s="495">
        <v>0</v>
      </c>
      <c r="H54" s="496">
        <v>117.13955913857257</v>
      </c>
      <c r="I54" s="505"/>
    </row>
    <row r="55" spans="1:178" s="473" customFormat="1" ht="28.5" customHeight="1">
      <c r="A55" s="494" t="s">
        <v>865</v>
      </c>
      <c r="B55" s="495">
        <v>198</v>
      </c>
      <c r="C55" s="495">
        <v>198</v>
      </c>
      <c r="D55" s="495">
        <v>0</v>
      </c>
      <c r="E55" s="495">
        <v>0</v>
      </c>
      <c r="F55" s="495">
        <v>0</v>
      </c>
      <c r="G55" s="495">
        <v>0</v>
      </c>
      <c r="H55" s="496">
        <v>0</v>
      </c>
      <c r="I55" s="505"/>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3"/>
      <c r="BZ55" s="503"/>
      <c r="CA55" s="503"/>
      <c r="CB55" s="503"/>
      <c r="CC55" s="503"/>
      <c r="CD55" s="503"/>
      <c r="CE55" s="503"/>
      <c r="CF55" s="503"/>
      <c r="CG55" s="503"/>
      <c r="CH55" s="503"/>
      <c r="CI55" s="503"/>
      <c r="CJ55" s="503"/>
      <c r="CK55" s="503"/>
      <c r="CL55" s="503"/>
      <c r="CM55" s="503"/>
      <c r="CN55" s="503"/>
      <c r="CO55" s="503"/>
      <c r="CP55" s="503"/>
      <c r="CQ55" s="503"/>
      <c r="CR55" s="503"/>
      <c r="CS55" s="503"/>
      <c r="CT55" s="503"/>
      <c r="CU55" s="503"/>
      <c r="CV55" s="503"/>
      <c r="CW55" s="503"/>
      <c r="CX55" s="503"/>
      <c r="CY55" s="503"/>
      <c r="CZ55" s="503"/>
      <c r="DA55" s="503"/>
      <c r="DB55" s="503"/>
      <c r="DC55" s="503"/>
      <c r="DD55" s="503"/>
      <c r="DE55" s="503"/>
      <c r="DF55" s="503"/>
      <c r="DG55" s="503"/>
      <c r="DH55" s="503"/>
      <c r="DI55" s="503"/>
      <c r="DJ55" s="503"/>
      <c r="DK55" s="503"/>
      <c r="DL55" s="503"/>
      <c r="DM55" s="503"/>
      <c r="DN55" s="503"/>
      <c r="DO55" s="503"/>
      <c r="DP55" s="503"/>
      <c r="DQ55" s="503"/>
      <c r="DR55" s="503"/>
      <c r="DS55" s="503"/>
      <c r="DT55" s="503"/>
      <c r="DU55" s="503"/>
      <c r="DV55" s="503"/>
      <c r="DW55" s="503"/>
      <c r="DX55" s="503"/>
      <c r="DY55" s="503"/>
      <c r="DZ55" s="503"/>
      <c r="EA55" s="503"/>
      <c r="EB55" s="503"/>
      <c r="EC55" s="503"/>
      <c r="ED55" s="503"/>
      <c r="EE55" s="503"/>
      <c r="EF55" s="503"/>
      <c r="EG55" s="503"/>
      <c r="EH55" s="503"/>
      <c r="EI55" s="503"/>
      <c r="EJ55" s="503"/>
      <c r="EK55" s="503"/>
      <c r="EL55" s="503"/>
      <c r="EM55" s="503"/>
      <c r="EN55" s="503"/>
      <c r="EO55" s="503"/>
      <c r="EP55" s="503"/>
      <c r="EQ55" s="503"/>
      <c r="ER55" s="503"/>
      <c r="ES55" s="503"/>
      <c r="ET55" s="508"/>
      <c r="EU55" s="508"/>
      <c r="EV55" s="508"/>
      <c r="EW55" s="508"/>
      <c r="EX55" s="508"/>
      <c r="EY55" s="508"/>
      <c r="EZ55" s="508"/>
      <c r="FA55" s="508"/>
      <c r="FB55" s="508"/>
      <c r="FC55" s="508"/>
      <c r="FD55" s="508"/>
      <c r="FE55" s="508"/>
      <c r="FF55" s="508"/>
      <c r="FG55" s="508"/>
      <c r="FH55" s="508"/>
      <c r="FI55" s="508"/>
      <c r="FJ55" s="508"/>
      <c r="FK55" s="508"/>
      <c r="FL55" s="508"/>
      <c r="FM55" s="508"/>
      <c r="FN55" s="508"/>
      <c r="FO55" s="508"/>
      <c r="FP55" s="508"/>
      <c r="FQ55" s="508"/>
      <c r="FR55" s="508"/>
      <c r="FS55" s="508"/>
      <c r="FT55" s="508"/>
      <c r="FU55" s="508"/>
      <c r="FV55" s="508"/>
    </row>
    <row r="56" spans="1:9" s="473" customFormat="1" ht="28.5" customHeight="1">
      <c r="A56" s="494" t="s">
        <v>866</v>
      </c>
      <c r="B56" s="495">
        <v>198</v>
      </c>
      <c r="C56" s="495">
        <v>198</v>
      </c>
      <c r="D56" s="495">
        <v>0</v>
      </c>
      <c r="E56" s="495">
        <v>0</v>
      </c>
      <c r="F56" s="495">
        <v>0</v>
      </c>
      <c r="G56" s="495">
        <v>0</v>
      </c>
      <c r="H56" s="496">
        <v>0</v>
      </c>
      <c r="I56" s="505"/>
    </row>
    <row r="57" spans="1:9" s="473" customFormat="1" ht="28.5" customHeight="1">
      <c r="A57" s="494" t="s">
        <v>193</v>
      </c>
      <c r="B57" s="495">
        <v>6548.06</v>
      </c>
      <c r="C57" s="495">
        <v>6548.06</v>
      </c>
      <c r="D57" s="495">
        <v>0</v>
      </c>
      <c r="E57" s="495">
        <v>11661.079857</v>
      </c>
      <c r="F57" s="495">
        <v>11661.079857</v>
      </c>
      <c r="G57" s="495">
        <v>0</v>
      </c>
      <c r="H57" s="496">
        <v>178.08449917990978</v>
      </c>
      <c r="I57" s="505"/>
    </row>
    <row r="58" spans="1:9" s="473" customFormat="1" ht="28.5" customHeight="1">
      <c r="A58" s="494" t="s">
        <v>867</v>
      </c>
      <c r="B58" s="495">
        <v>6538.06</v>
      </c>
      <c r="C58" s="495">
        <v>6538.06</v>
      </c>
      <c r="D58" s="495">
        <v>0</v>
      </c>
      <c r="E58" s="495">
        <v>6653.579857</v>
      </c>
      <c r="F58" s="495">
        <v>6653.579857</v>
      </c>
      <c r="G58" s="495">
        <v>0</v>
      </c>
      <c r="H58" s="496">
        <v>101.76688279091961</v>
      </c>
      <c r="I58" s="505"/>
    </row>
    <row r="59" spans="1:9" s="473" customFormat="1" ht="27.75" customHeight="1">
      <c r="A59" s="494" t="s">
        <v>194</v>
      </c>
      <c r="B59" s="495">
        <v>10</v>
      </c>
      <c r="C59" s="495">
        <v>10</v>
      </c>
      <c r="D59" s="495">
        <v>0</v>
      </c>
      <c r="E59" s="495">
        <v>7.5</v>
      </c>
      <c r="F59" s="495">
        <v>7.5</v>
      </c>
      <c r="G59" s="495">
        <v>0</v>
      </c>
      <c r="H59" s="496">
        <v>75</v>
      </c>
      <c r="I59" s="505"/>
    </row>
    <row r="60" spans="1:9" s="473" customFormat="1" ht="27.75" customHeight="1">
      <c r="A60" s="494" t="s">
        <v>177</v>
      </c>
      <c r="B60" s="495"/>
      <c r="C60" s="495"/>
      <c r="D60" s="495">
        <v>0</v>
      </c>
      <c r="E60" s="495">
        <v>0</v>
      </c>
      <c r="F60" s="495">
        <v>0</v>
      </c>
      <c r="G60" s="495">
        <v>0</v>
      </c>
      <c r="H60" s="496"/>
      <c r="I60" s="505"/>
    </row>
    <row r="61" spans="1:9" s="473" customFormat="1" ht="27.75" customHeight="1">
      <c r="A61" s="494" t="s">
        <v>868</v>
      </c>
      <c r="B61" s="495"/>
      <c r="C61" s="495"/>
      <c r="D61" s="495"/>
      <c r="E61" s="495">
        <v>5000</v>
      </c>
      <c r="F61" s="495">
        <v>5000</v>
      </c>
      <c r="G61" s="495">
        <v>0</v>
      </c>
      <c r="H61" s="496"/>
      <c r="I61" s="505" t="s">
        <v>869</v>
      </c>
    </row>
    <row r="62" spans="1:9" s="472" customFormat="1" ht="27.75" customHeight="1">
      <c r="A62" s="494" t="s">
        <v>195</v>
      </c>
      <c r="B62" s="495">
        <v>12355.71</v>
      </c>
      <c r="C62" s="495">
        <v>12355.71</v>
      </c>
      <c r="D62" s="495">
        <v>2599</v>
      </c>
      <c r="E62" s="495">
        <v>14820.926567999999</v>
      </c>
      <c r="F62" s="495">
        <v>14820.926567999999</v>
      </c>
      <c r="G62" s="495">
        <v>12214</v>
      </c>
      <c r="H62" s="496">
        <v>119.95204296636939</v>
      </c>
      <c r="I62" s="505"/>
    </row>
    <row r="63" spans="1:9" s="472" customFormat="1" ht="27.75" customHeight="1">
      <c r="A63" s="494" t="s">
        <v>870</v>
      </c>
      <c r="B63" s="495">
        <v>454.51</v>
      </c>
      <c r="C63" s="495">
        <v>454.51</v>
      </c>
      <c r="D63" s="495">
        <v>0</v>
      </c>
      <c r="E63" s="495">
        <v>440.13503499999996</v>
      </c>
      <c r="F63" s="495">
        <v>440.13503499999996</v>
      </c>
      <c r="G63" s="495">
        <v>0</v>
      </c>
      <c r="H63" s="496">
        <v>96.83726100635849</v>
      </c>
      <c r="I63" s="501"/>
    </row>
    <row r="64" spans="1:9" s="472" customFormat="1" ht="27.75" customHeight="1">
      <c r="A64" s="494" t="s">
        <v>196</v>
      </c>
      <c r="B64" s="495">
        <v>903.58</v>
      </c>
      <c r="C64" s="495">
        <v>903.58</v>
      </c>
      <c r="D64" s="495">
        <v>500</v>
      </c>
      <c r="E64" s="495">
        <v>503.371988</v>
      </c>
      <c r="F64" s="495">
        <v>503.371988</v>
      </c>
      <c r="G64" s="495">
        <v>200</v>
      </c>
      <c r="H64" s="496">
        <v>55.708624360875625</v>
      </c>
      <c r="I64" s="501" t="s">
        <v>871</v>
      </c>
    </row>
    <row r="65" spans="1:9" s="473" customFormat="1" ht="27.75" customHeight="1">
      <c r="A65" s="494" t="s">
        <v>872</v>
      </c>
      <c r="B65" s="495">
        <v>197.62</v>
      </c>
      <c r="C65" s="495">
        <v>197.62</v>
      </c>
      <c r="D65" s="495">
        <v>0</v>
      </c>
      <c r="E65" s="495">
        <v>163.419545</v>
      </c>
      <c r="F65" s="495">
        <v>163.419545</v>
      </c>
      <c r="G65" s="495">
        <v>0</v>
      </c>
      <c r="H65" s="496">
        <v>82.69382906588402</v>
      </c>
      <c r="I65" s="501"/>
    </row>
    <row r="66" spans="1:178" s="473" customFormat="1" ht="60" customHeight="1">
      <c r="A66" s="494" t="s">
        <v>197</v>
      </c>
      <c r="B66" s="495">
        <v>10800</v>
      </c>
      <c r="C66" s="495">
        <v>10800</v>
      </c>
      <c r="D66" s="495">
        <v>2099</v>
      </c>
      <c r="E66" s="495">
        <v>13714</v>
      </c>
      <c r="F66" s="495">
        <v>13714</v>
      </c>
      <c r="G66" s="495">
        <v>12014</v>
      </c>
      <c r="H66" s="496">
        <v>126.98148148148147</v>
      </c>
      <c r="I66" s="501" t="s">
        <v>873</v>
      </c>
      <c r="J66" s="503"/>
      <c r="K66" s="503"/>
      <c r="L66" s="503"/>
      <c r="M66" s="503"/>
      <c r="N66" s="503"/>
      <c r="O66" s="503"/>
      <c r="P66" s="503"/>
      <c r="Q66" s="503"/>
      <c r="R66" s="503"/>
      <c r="S66" s="503"/>
      <c r="T66" s="503"/>
      <c r="U66" s="503"/>
      <c r="V66" s="503"/>
      <c r="W66" s="503"/>
      <c r="X66" s="503"/>
      <c r="Y66" s="503"/>
      <c r="Z66" s="503"/>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AX66" s="503"/>
      <c r="AY66" s="503"/>
      <c r="AZ66" s="503"/>
      <c r="BA66" s="503"/>
      <c r="BB66" s="503"/>
      <c r="BC66" s="503"/>
      <c r="BD66" s="503"/>
      <c r="BE66" s="503"/>
      <c r="BF66" s="503"/>
      <c r="BG66" s="503"/>
      <c r="BH66" s="503"/>
      <c r="BI66" s="503"/>
      <c r="BJ66" s="503"/>
      <c r="BK66" s="503"/>
      <c r="BL66" s="503"/>
      <c r="BM66" s="503"/>
      <c r="BN66" s="503"/>
      <c r="BO66" s="503"/>
      <c r="BP66" s="503"/>
      <c r="BQ66" s="503"/>
      <c r="BR66" s="503"/>
      <c r="BS66" s="503"/>
      <c r="BT66" s="503"/>
      <c r="BU66" s="503"/>
      <c r="BV66" s="503"/>
      <c r="BW66" s="503"/>
      <c r="BX66" s="503"/>
      <c r="BY66" s="503"/>
      <c r="BZ66" s="503"/>
      <c r="CA66" s="503"/>
      <c r="CB66" s="503"/>
      <c r="CC66" s="503"/>
      <c r="CD66" s="503"/>
      <c r="CE66" s="503"/>
      <c r="CF66" s="503"/>
      <c r="CG66" s="503"/>
      <c r="CH66" s="503"/>
      <c r="CI66" s="503"/>
      <c r="CJ66" s="503"/>
      <c r="CK66" s="503"/>
      <c r="CL66" s="503"/>
      <c r="CM66" s="503"/>
      <c r="CN66" s="503"/>
      <c r="CO66" s="503"/>
      <c r="CP66" s="503"/>
      <c r="CQ66" s="503"/>
      <c r="CR66" s="503"/>
      <c r="CS66" s="503"/>
      <c r="CT66" s="503"/>
      <c r="CU66" s="503"/>
      <c r="CV66" s="503"/>
      <c r="CW66" s="503"/>
      <c r="CX66" s="503"/>
      <c r="CY66" s="503"/>
      <c r="CZ66" s="503"/>
      <c r="DA66" s="503"/>
      <c r="DB66" s="503"/>
      <c r="DC66" s="503"/>
      <c r="DD66" s="503"/>
      <c r="DE66" s="503"/>
      <c r="DF66" s="503"/>
      <c r="DG66" s="503"/>
      <c r="DH66" s="503"/>
      <c r="DI66" s="503"/>
      <c r="DJ66" s="503"/>
      <c r="DK66" s="503"/>
      <c r="DL66" s="503"/>
      <c r="DM66" s="503"/>
      <c r="DN66" s="503"/>
      <c r="DO66" s="503"/>
      <c r="DP66" s="503"/>
      <c r="DQ66" s="503"/>
      <c r="DR66" s="503"/>
      <c r="DS66" s="503"/>
      <c r="DT66" s="503"/>
      <c r="DU66" s="503"/>
      <c r="DV66" s="503"/>
      <c r="DW66" s="503"/>
      <c r="DX66" s="503"/>
      <c r="DY66" s="503"/>
      <c r="DZ66" s="503"/>
      <c r="EA66" s="503"/>
      <c r="EB66" s="503"/>
      <c r="EC66" s="503"/>
      <c r="ED66" s="503"/>
      <c r="EE66" s="503"/>
      <c r="EF66" s="503"/>
      <c r="EG66" s="503"/>
      <c r="EH66" s="503"/>
      <c r="EI66" s="503"/>
      <c r="EJ66" s="503"/>
      <c r="EK66" s="503"/>
      <c r="EL66" s="503"/>
      <c r="EM66" s="503"/>
      <c r="EN66" s="503"/>
      <c r="EO66" s="503"/>
      <c r="EP66" s="503"/>
      <c r="EQ66" s="503"/>
      <c r="ER66" s="503"/>
      <c r="ES66" s="503"/>
      <c r="ET66" s="508"/>
      <c r="EU66" s="508"/>
      <c r="EV66" s="508"/>
      <c r="EW66" s="508"/>
      <c r="EX66" s="508"/>
      <c r="EY66" s="508"/>
      <c r="EZ66" s="508"/>
      <c r="FA66" s="508"/>
      <c r="FB66" s="508"/>
      <c r="FC66" s="508"/>
      <c r="FD66" s="508"/>
      <c r="FE66" s="508"/>
      <c r="FF66" s="508"/>
      <c r="FG66" s="508"/>
      <c r="FH66" s="508"/>
      <c r="FI66" s="508"/>
      <c r="FJ66" s="508"/>
      <c r="FK66" s="508"/>
      <c r="FL66" s="508"/>
      <c r="FM66" s="508"/>
      <c r="FN66" s="508"/>
      <c r="FO66" s="508"/>
      <c r="FP66" s="508"/>
      <c r="FQ66" s="508"/>
      <c r="FR66" s="508"/>
      <c r="FS66" s="508"/>
      <c r="FT66" s="508"/>
      <c r="FU66" s="508"/>
      <c r="FV66" s="508"/>
    </row>
    <row r="67" spans="1:9" s="473" customFormat="1" ht="27" customHeight="1">
      <c r="A67" s="494" t="s">
        <v>198</v>
      </c>
      <c r="B67" s="495">
        <v>241.8</v>
      </c>
      <c r="C67" s="495">
        <v>241.8</v>
      </c>
      <c r="D67" s="495">
        <v>0</v>
      </c>
      <c r="E67" s="495">
        <v>231.830339</v>
      </c>
      <c r="F67" s="495">
        <v>231.830339</v>
      </c>
      <c r="G67" s="495">
        <v>0</v>
      </c>
      <c r="H67" s="496">
        <v>95.87689784946237</v>
      </c>
      <c r="I67" s="501"/>
    </row>
    <row r="68" spans="1:9" s="473" customFormat="1" ht="33" customHeight="1">
      <c r="A68" s="494" t="s">
        <v>874</v>
      </c>
      <c r="B68" s="495"/>
      <c r="C68" s="495"/>
      <c r="D68" s="495"/>
      <c r="E68" s="495">
        <v>2.5</v>
      </c>
      <c r="F68" s="495">
        <v>2.5</v>
      </c>
      <c r="G68" s="495">
        <v>0</v>
      </c>
      <c r="H68" s="496"/>
      <c r="I68" s="501"/>
    </row>
    <row r="69" spans="1:9" s="472" customFormat="1" ht="27" customHeight="1">
      <c r="A69" s="494" t="s">
        <v>199</v>
      </c>
      <c r="B69" s="495">
        <v>241.8</v>
      </c>
      <c r="C69" s="495">
        <v>241.8</v>
      </c>
      <c r="D69" s="495">
        <v>0</v>
      </c>
      <c r="E69" s="495">
        <v>229.330339</v>
      </c>
      <c r="F69" s="495">
        <v>229.330339</v>
      </c>
      <c r="G69" s="495">
        <v>0</v>
      </c>
      <c r="H69" s="496">
        <v>94.84298552522746</v>
      </c>
      <c r="I69" s="501"/>
    </row>
    <row r="70" spans="1:9" s="473" customFormat="1" ht="31.5" customHeight="1">
      <c r="A70" s="494" t="s">
        <v>200</v>
      </c>
      <c r="B70" s="495">
        <v>295.23</v>
      </c>
      <c r="C70" s="495">
        <v>295.23</v>
      </c>
      <c r="D70" s="495">
        <v>0</v>
      </c>
      <c r="E70" s="495">
        <v>292.950395</v>
      </c>
      <c r="F70" s="495">
        <v>292.950395</v>
      </c>
      <c r="G70" s="495">
        <v>0</v>
      </c>
      <c r="H70" s="496">
        <v>99.22785455407647</v>
      </c>
      <c r="I70" s="501"/>
    </row>
    <row r="71" spans="1:9" s="473" customFormat="1" ht="33" customHeight="1">
      <c r="A71" s="494" t="s">
        <v>875</v>
      </c>
      <c r="B71" s="495">
        <v>295.23</v>
      </c>
      <c r="C71" s="495">
        <v>295.23</v>
      </c>
      <c r="D71" s="495">
        <v>0</v>
      </c>
      <c r="E71" s="495">
        <v>292.950395</v>
      </c>
      <c r="F71" s="495">
        <v>292.950395</v>
      </c>
      <c r="G71" s="495">
        <v>0</v>
      </c>
      <c r="H71" s="496">
        <v>99.22785455407647</v>
      </c>
      <c r="I71" s="501"/>
    </row>
    <row r="72" spans="1:9" s="473" customFormat="1" ht="27" customHeight="1">
      <c r="A72" s="494" t="s">
        <v>202</v>
      </c>
      <c r="B72" s="495">
        <v>392.59</v>
      </c>
      <c r="C72" s="495">
        <v>392.59</v>
      </c>
      <c r="D72" s="495">
        <v>0</v>
      </c>
      <c r="E72" s="495">
        <v>285.649354</v>
      </c>
      <c r="F72" s="495">
        <v>285.649354</v>
      </c>
      <c r="G72" s="495">
        <v>0</v>
      </c>
      <c r="H72" s="496">
        <v>72.76022160523704</v>
      </c>
      <c r="I72" s="501"/>
    </row>
    <row r="73" spans="1:9" s="473" customFormat="1" ht="36" customHeight="1">
      <c r="A73" s="494" t="s">
        <v>876</v>
      </c>
      <c r="B73" s="495">
        <v>392.59</v>
      </c>
      <c r="C73" s="495">
        <v>392.59</v>
      </c>
      <c r="D73" s="495">
        <v>0</v>
      </c>
      <c r="E73" s="495">
        <v>285.649354</v>
      </c>
      <c r="F73" s="495">
        <v>285.649354</v>
      </c>
      <c r="G73" s="495">
        <v>0</v>
      </c>
      <c r="H73" s="496">
        <v>72.76022160523704</v>
      </c>
      <c r="I73" s="501"/>
    </row>
    <row r="74" spans="1:9" s="473" customFormat="1" ht="27" customHeight="1">
      <c r="A74" s="494" t="s">
        <v>203</v>
      </c>
      <c r="B74" s="495">
        <v>2944.43</v>
      </c>
      <c r="C74" s="495">
        <v>2794.43</v>
      </c>
      <c r="D74" s="495">
        <v>0</v>
      </c>
      <c r="E74" s="495">
        <v>2978.115487</v>
      </c>
      <c r="F74" s="495">
        <v>2978.115487</v>
      </c>
      <c r="G74" s="495">
        <v>0</v>
      </c>
      <c r="H74" s="496">
        <v>101.14404101982389</v>
      </c>
      <c r="I74" s="501"/>
    </row>
    <row r="75" spans="1:9" s="473" customFormat="1" ht="27" customHeight="1">
      <c r="A75" s="494" t="s">
        <v>877</v>
      </c>
      <c r="B75" s="495">
        <v>547.99</v>
      </c>
      <c r="C75" s="495">
        <v>547.99</v>
      </c>
      <c r="D75" s="495">
        <v>0</v>
      </c>
      <c r="E75" s="495">
        <v>665.006343</v>
      </c>
      <c r="F75" s="495">
        <v>665.006343</v>
      </c>
      <c r="G75" s="495">
        <v>0</v>
      </c>
      <c r="H75" s="496">
        <v>121.35373692950601</v>
      </c>
      <c r="I75" s="501"/>
    </row>
    <row r="76" spans="1:9" s="473" customFormat="1" ht="27" customHeight="1">
      <c r="A76" s="494" t="s">
        <v>878</v>
      </c>
      <c r="B76" s="495">
        <v>211.95</v>
      </c>
      <c r="C76" s="495">
        <v>211.95</v>
      </c>
      <c r="D76" s="495">
        <v>0</v>
      </c>
      <c r="E76" s="495">
        <v>179.412334</v>
      </c>
      <c r="F76" s="495">
        <v>179.412334</v>
      </c>
      <c r="G76" s="495">
        <v>0</v>
      </c>
      <c r="H76" s="496">
        <v>84.64842368483133</v>
      </c>
      <c r="I76" s="501"/>
    </row>
    <row r="77" spans="1:9" s="473" customFormat="1" ht="27" customHeight="1">
      <c r="A77" s="494" t="s">
        <v>879</v>
      </c>
      <c r="B77" s="495">
        <v>198.68</v>
      </c>
      <c r="C77" s="495">
        <v>198.68</v>
      </c>
      <c r="D77" s="495">
        <v>0</v>
      </c>
      <c r="E77" s="495">
        <v>167.469244</v>
      </c>
      <c r="F77" s="495">
        <v>167.469244</v>
      </c>
      <c r="G77" s="495">
        <v>0</v>
      </c>
      <c r="H77" s="496">
        <v>84.29094221864304</v>
      </c>
      <c r="I77" s="501"/>
    </row>
    <row r="78" spans="1:9" s="473" customFormat="1" ht="33" customHeight="1">
      <c r="A78" s="494" t="s">
        <v>204</v>
      </c>
      <c r="B78" s="495">
        <v>1985.81</v>
      </c>
      <c r="C78" s="495">
        <v>1835.81</v>
      </c>
      <c r="D78" s="495">
        <v>0</v>
      </c>
      <c r="E78" s="495">
        <v>1966.227566</v>
      </c>
      <c r="F78" s="495">
        <v>1966.227566</v>
      </c>
      <c r="G78" s="495">
        <v>0</v>
      </c>
      <c r="H78" s="496">
        <v>99.01388179130934</v>
      </c>
      <c r="I78" s="501"/>
    </row>
    <row r="79" spans="1:225" s="474" customFormat="1" ht="36" customHeight="1">
      <c r="A79" s="494" t="s">
        <v>880</v>
      </c>
      <c r="B79" s="495">
        <v>9040.2</v>
      </c>
      <c r="C79" s="495">
        <v>9040.2</v>
      </c>
      <c r="D79" s="495">
        <v>0</v>
      </c>
      <c r="E79" s="495">
        <v>5731.5819790000005</v>
      </c>
      <c r="F79" s="495">
        <v>5731.5819790000005</v>
      </c>
      <c r="G79" s="495">
        <v>0</v>
      </c>
      <c r="H79" s="496">
        <v>63.401052841751294</v>
      </c>
      <c r="I79" s="501"/>
      <c r="GT79" s="512"/>
      <c r="GU79" s="512"/>
      <c r="GV79" s="512"/>
      <c r="GW79" s="512"/>
      <c r="GX79" s="512"/>
      <c r="GY79" s="512"/>
      <c r="GZ79" s="512"/>
      <c r="HA79" s="512"/>
      <c r="HB79" s="512"/>
      <c r="HC79" s="512"/>
      <c r="HD79" s="512"/>
      <c r="HE79" s="512"/>
      <c r="HF79" s="512"/>
      <c r="HG79" s="512"/>
      <c r="HH79" s="512"/>
      <c r="HI79" s="512"/>
      <c r="HJ79" s="512"/>
      <c r="HK79" s="512"/>
      <c r="HL79" s="512"/>
      <c r="HM79" s="512"/>
      <c r="HN79" s="512"/>
      <c r="HO79" s="512"/>
      <c r="HP79" s="512"/>
      <c r="HQ79" s="512"/>
    </row>
    <row r="80" spans="1:9" s="473" customFormat="1" ht="39" customHeight="1">
      <c r="A80" s="494" t="s">
        <v>881</v>
      </c>
      <c r="B80" s="495">
        <v>8963.73</v>
      </c>
      <c r="C80" s="495">
        <v>8963.73</v>
      </c>
      <c r="D80" s="495">
        <v>0</v>
      </c>
      <c r="E80" s="495">
        <v>5664.599518999999</v>
      </c>
      <c r="F80" s="495">
        <v>5664.599518999999</v>
      </c>
      <c r="G80" s="495">
        <v>0</v>
      </c>
      <c r="H80" s="496">
        <v>63.194669172320005</v>
      </c>
      <c r="I80" s="501" t="s">
        <v>882</v>
      </c>
    </row>
    <row r="81" spans="1:9" s="473" customFormat="1" ht="27.75" customHeight="1">
      <c r="A81" s="494" t="s">
        <v>883</v>
      </c>
      <c r="B81" s="495">
        <v>76.47</v>
      </c>
      <c r="C81" s="495">
        <v>76.47</v>
      </c>
      <c r="D81" s="495">
        <v>0</v>
      </c>
      <c r="E81" s="495">
        <v>66.98246</v>
      </c>
      <c r="F81" s="495">
        <v>66.98246</v>
      </c>
      <c r="G81" s="495">
        <v>0</v>
      </c>
      <c r="H81" s="496">
        <v>87.5931214855499</v>
      </c>
      <c r="I81" s="501"/>
    </row>
    <row r="82" spans="1:9" s="473" customFormat="1" ht="36" customHeight="1">
      <c r="A82" s="494" t="s">
        <v>884</v>
      </c>
      <c r="B82" s="495">
        <v>0</v>
      </c>
      <c r="C82" s="495">
        <v>0</v>
      </c>
      <c r="D82" s="495">
        <v>0</v>
      </c>
      <c r="E82" s="495">
        <v>0</v>
      </c>
      <c r="F82" s="495">
        <v>0</v>
      </c>
      <c r="G82" s="495">
        <v>0</v>
      </c>
      <c r="H82" s="496"/>
      <c r="I82" s="501"/>
    </row>
    <row r="83" spans="1:225" s="474" customFormat="1" ht="27.75" customHeight="1">
      <c r="A83" s="494" t="s">
        <v>207</v>
      </c>
      <c r="B83" s="495">
        <v>7834.93</v>
      </c>
      <c r="C83" s="495">
        <v>7800.68</v>
      </c>
      <c r="D83" s="495">
        <v>0</v>
      </c>
      <c r="E83" s="495">
        <v>1825.4289880000001</v>
      </c>
      <c r="F83" s="495">
        <v>1825.4289880000001</v>
      </c>
      <c r="G83" s="495">
        <v>0</v>
      </c>
      <c r="H83" s="496">
        <v>23.29859983433164</v>
      </c>
      <c r="I83" s="501"/>
      <c r="GT83" s="512"/>
      <c r="GU83" s="512"/>
      <c r="GV83" s="512"/>
      <c r="GW83" s="512"/>
      <c r="GX83" s="512"/>
      <c r="GY83" s="512"/>
      <c r="GZ83" s="512"/>
      <c r="HA83" s="512"/>
      <c r="HB83" s="512"/>
      <c r="HC83" s="512"/>
      <c r="HD83" s="512"/>
      <c r="HE83" s="512"/>
      <c r="HF83" s="512"/>
      <c r="HG83" s="512"/>
      <c r="HH83" s="512"/>
      <c r="HI83" s="512"/>
      <c r="HJ83" s="512"/>
      <c r="HK83" s="512"/>
      <c r="HL83" s="512"/>
      <c r="HM83" s="512"/>
      <c r="HN83" s="512"/>
      <c r="HO83" s="512"/>
      <c r="HP83" s="512"/>
      <c r="HQ83" s="512"/>
    </row>
    <row r="84" spans="1:9" s="473" customFormat="1" ht="27.75" customHeight="1">
      <c r="A84" s="494" t="s">
        <v>885</v>
      </c>
      <c r="B84" s="495">
        <v>955.21</v>
      </c>
      <c r="C84" s="495">
        <v>955.21</v>
      </c>
      <c r="D84" s="495">
        <v>0</v>
      </c>
      <c r="E84" s="495">
        <v>936.498988</v>
      </c>
      <c r="F84" s="495">
        <v>936.498988</v>
      </c>
      <c r="G84" s="495">
        <v>0</v>
      </c>
      <c r="H84" s="496">
        <v>98.04116246689209</v>
      </c>
      <c r="I84" s="501"/>
    </row>
    <row r="85" spans="1:178" s="472" customFormat="1" ht="81" customHeight="1">
      <c r="A85" s="494" t="s">
        <v>208</v>
      </c>
      <c r="B85" s="495">
        <v>6879.72</v>
      </c>
      <c r="C85" s="495">
        <v>6845.47</v>
      </c>
      <c r="D85" s="495">
        <v>0</v>
      </c>
      <c r="E85" s="495">
        <v>888.93</v>
      </c>
      <c r="F85" s="495">
        <v>888.93</v>
      </c>
      <c r="G85" s="495">
        <v>0</v>
      </c>
      <c r="H85" s="496">
        <v>12.921020041513318</v>
      </c>
      <c r="I85" s="501" t="s">
        <v>886</v>
      </c>
      <c r="J85" s="503"/>
      <c r="K85" s="503"/>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03"/>
      <c r="AY85" s="503"/>
      <c r="AZ85" s="503"/>
      <c r="BA85" s="503"/>
      <c r="BB85" s="503"/>
      <c r="BC85" s="503"/>
      <c r="BD85" s="503"/>
      <c r="BE85" s="503"/>
      <c r="BF85" s="503"/>
      <c r="BG85" s="503"/>
      <c r="BH85" s="503"/>
      <c r="BI85" s="503"/>
      <c r="BJ85" s="503"/>
      <c r="BK85" s="503"/>
      <c r="BL85" s="503"/>
      <c r="BM85" s="503"/>
      <c r="BN85" s="503"/>
      <c r="BO85" s="503"/>
      <c r="BP85" s="503"/>
      <c r="BQ85" s="503"/>
      <c r="BR85" s="503"/>
      <c r="BS85" s="503"/>
      <c r="BT85" s="503"/>
      <c r="BU85" s="503"/>
      <c r="BV85" s="503"/>
      <c r="BW85" s="503"/>
      <c r="BX85" s="503"/>
      <c r="BY85" s="503"/>
      <c r="BZ85" s="503"/>
      <c r="CA85" s="503"/>
      <c r="CB85" s="503"/>
      <c r="CC85" s="503"/>
      <c r="CD85" s="503"/>
      <c r="CE85" s="503"/>
      <c r="CF85" s="503"/>
      <c r="CG85" s="503"/>
      <c r="CH85" s="503"/>
      <c r="CI85" s="503"/>
      <c r="CJ85" s="503"/>
      <c r="CK85" s="503"/>
      <c r="CL85" s="503"/>
      <c r="CM85" s="503"/>
      <c r="CN85" s="503"/>
      <c r="CO85" s="503"/>
      <c r="CP85" s="503"/>
      <c r="CQ85" s="503"/>
      <c r="CR85" s="503"/>
      <c r="CS85" s="503"/>
      <c r="CT85" s="503"/>
      <c r="CU85" s="503"/>
      <c r="CV85" s="503"/>
      <c r="CW85" s="503"/>
      <c r="CX85" s="503"/>
      <c r="CY85" s="503"/>
      <c r="CZ85" s="503"/>
      <c r="DA85" s="503"/>
      <c r="DB85" s="503"/>
      <c r="DC85" s="503"/>
      <c r="DD85" s="503"/>
      <c r="DE85" s="503"/>
      <c r="DF85" s="503"/>
      <c r="DG85" s="503"/>
      <c r="DH85" s="503"/>
      <c r="DI85" s="503"/>
      <c r="DJ85" s="503"/>
      <c r="DK85" s="503"/>
      <c r="DL85" s="503"/>
      <c r="DM85" s="503"/>
      <c r="DN85" s="503"/>
      <c r="DO85" s="503"/>
      <c r="DP85" s="503"/>
      <c r="DQ85" s="503"/>
      <c r="DR85" s="503"/>
      <c r="DS85" s="503"/>
      <c r="DT85" s="503"/>
      <c r="DU85" s="503"/>
      <c r="DV85" s="503"/>
      <c r="DW85" s="503"/>
      <c r="DX85" s="503"/>
      <c r="DY85" s="503"/>
      <c r="DZ85" s="503"/>
      <c r="EA85" s="503"/>
      <c r="EB85" s="503"/>
      <c r="EC85" s="503"/>
      <c r="ED85" s="503"/>
      <c r="EE85" s="503"/>
      <c r="EF85" s="503"/>
      <c r="EG85" s="503"/>
      <c r="EH85" s="503"/>
      <c r="EI85" s="503"/>
      <c r="EJ85" s="503"/>
      <c r="EK85" s="503"/>
      <c r="EL85" s="503"/>
      <c r="EM85" s="503"/>
      <c r="EN85" s="503"/>
      <c r="EO85" s="503"/>
      <c r="EP85" s="503"/>
      <c r="EQ85" s="503"/>
      <c r="ER85" s="503"/>
      <c r="ES85" s="503"/>
      <c r="ET85" s="508"/>
      <c r="EU85" s="508"/>
      <c r="EV85" s="508"/>
      <c r="EW85" s="508"/>
      <c r="EX85" s="508"/>
      <c r="EY85" s="508"/>
      <c r="EZ85" s="508"/>
      <c r="FA85" s="508"/>
      <c r="FB85" s="508"/>
      <c r="FC85" s="508"/>
      <c r="FD85" s="508"/>
      <c r="FE85" s="508"/>
      <c r="FF85" s="508"/>
      <c r="FG85" s="508"/>
      <c r="FH85" s="508"/>
      <c r="FI85" s="508"/>
      <c r="FJ85" s="508"/>
      <c r="FK85" s="508"/>
      <c r="FL85" s="508"/>
      <c r="FM85" s="508"/>
      <c r="FN85" s="508"/>
      <c r="FO85" s="508"/>
      <c r="FP85" s="508"/>
      <c r="FQ85" s="508"/>
      <c r="FR85" s="508"/>
      <c r="FS85" s="508"/>
      <c r="FT85" s="508"/>
      <c r="FU85" s="508"/>
      <c r="FV85" s="508"/>
    </row>
    <row r="86" spans="1:9" s="473" customFormat="1" ht="27.75" customHeight="1">
      <c r="A86" s="494" t="s">
        <v>209</v>
      </c>
      <c r="B86" s="495">
        <v>500.44</v>
      </c>
      <c r="C86" s="495">
        <v>500.44</v>
      </c>
      <c r="D86" s="495">
        <v>0</v>
      </c>
      <c r="E86" s="495">
        <v>844.941703</v>
      </c>
      <c r="F86" s="495">
        <v>844.941703</v>
      </c>
      <c r="G86" s="495">
        <v>0</v>
      </c>
      <c r="H86" s="496">
        <v>168.83976160978338</v>
      </c>
      <c r="I86" s="501"/>
    </row>
    <row r="87" spans="1:9" s="473" customFormat="1" ht="33" customHeight="1">
      <c r="A87" s="494" t="s">
        <v>887</v>
      </c>
      <c r="B87" s="495">
        <v>500.44</v>
      </c>
      <c r="C87" s="495">
        <v>500.44</v>
      </c>
      <c r="D87" s="495">
        <v>0</v>
      </c>
      <c r="E87" s="495">
        <v>844.941703</v>
      </c>
      <c r="F87" s="495">
        <v>844.941703</v>
      </c>
      <c r="G87" s="495">
        <v>0</v>
      </c>
      <c r="H87" s="496">
        <v>168.83976160978338</v>
      </c>
      <c r="I87" s="501" t="s">
        <v>888</v>
      </c>
    </row>
    <row r="88" spans="1:9" s="473" customFormat="1" ht="27.75" customHeight="1">
      <c r="A88" s="494" t="s">
        <v>210</v>
      </c>
      <c r="B88" s="495">
        <v>708.54</v>
      </c>
      <c r="C88" s="495">
        <v>708.54</v>
      </c>
      <c r="D88" s="495">
        <v>0</v>
      </c>
      <c r="E88" s="495">
        <v>682.184313</v>
      </c>
      <c r="F88" s="495">
        <v>682.184313</v>
      </c>
      <c r="G88" s="495">
        <v>0</v>
      </c>
      <c r="H88" s="496">
        <v>96.28028241171988</v>
      </c>
      <c r="I88" s="501"/>
    </row>
    <row r="89" spans="1:9" s="473" customFormat="1" ht="27.75" customHeight="1">
      <c r="A89" s="494" t="s">
        <v>889</v>
      </c>
      <c r="B89" s="495">
        <v>455.17</v>
      </c>
      <c r="C89" s="495">
        <v>455.17</v>
      </c>
      <c r="D89" s="495">
        <v>0</v>
      </c>
      <c r="E89" s="495">
        <v>398.062303</v>
      </c>
      <c r="F89" s="495">
        <v>398.062303</v>
      </c>
      <c r="G89" s="495">
        <v>0</v>
      </c>
      <c r="H89" s="496">
        <v>87.45354548849879</v>
      </c>
      <c r="I89" s="501"/>
    </row>
    <row r="90" spans="1:9" s="472" customFormat="1" ht="27.75" customHeight="1">
      <c r="A90" s="494" t="s">
        <v>890</v>
      </c>
      <c r="B90" s="495">
        <v>111.36</v>
      </c>
      <c r="C90" s="495">
        <v>111.36</v>
      </c>
      <c r="D90" s="495">
        <v>0</v>
      </c>
      <c r="E90" s="495">
        <v>138.45999999999998</v>
      </c>
      <c r="F90" s="495">
        <v>138.45999999999998</v>
      </c>
      <c r="G90" s="495">
        <v>0</v>
      </c>
      <c r="H90" s="496">
        <v>124.33548850574712</v>
      </c>
      <c r="I90" s="501"/>
    </row>
    <row r="91" spans="1:9" s="472" customFormat="1" ht="27.75" customHeight="1">
      <c r="A91" s="494" t="s">
        <v>211</v>
      </c>
      <c r="B91" s="495">
        <v>32</v>
      </c>
      <c r="C91" s="495">
        <v>32</v>
      </c>
      <c r="D91" s="495">
        <v>0</v>
      </c>
      <c r="E91" s="495">
        <v>40</v>
      </c>
      <c r="F91" s="495">
        <v>40</v>
      </c>
      <c r="G91" s="495">
        <v>0</v>
      </c>
      <c r="H91" s="496">
        <v>125</v>
      </c>
      <c r="I91" s="501"/>
    </row>
    <row r="92" spans="1:9" s="472" customFormat="1" ht="27.75" customHeight="1">
      <c r="A92" s="494" t="s">
        <v>212</v>
      </c>
      <c r="B92" s="495">
        <v>104.01</v>
      </c>
      <c r="C92" s="495">
        <v>104.01</v>
      </c>
      <c r="D92" s="495">
        <v>0</v>
      </c>
      <c r="E92" s="495">
        <v>91.76201</v>
      </c>
      <c r="F92" s="495">
        <v>91.76201</v>
      </c>
      <c r="G92" s="495">
        <v>0</v>
      </c>
      <c r="H92" s="496">
        <v>88.22421882511297</v>
      </c>
      <c r="I92" s="501"/>
    </row>
    <row r="93" spans="1:9" s="472" customFormat="1" ht="27.75" customHeight="1">
      <c r="A93" s="494" t="s">
        <v>213</v>
      </c>
      <c r="B93" s="495">
        <v>6</v>
      </c>
      <c r="C93" s="495">
        <v>6</v>
      </c>
      <c r="D93" s="495">
        <v>0</v>
      </c>
      <c r="E93" s="495">
        <v>13.9</v>
      </c>
      <c r="F93" s="495">
        <v>13.9</v>
      </c>
      <c r="G93" s="495">
        <v>0</v>
      </c>
      <c r="H93" s="496">
        <v>231.66666666666669</v>
      </c>
      <c r="I93" s="501"/>
    </row>
    <row r="94" spans="1:9" s="473" customFormat="1" ht="27.75" customHeight="1">
      <c r="A94" s="494" t="s">
        <v>891</v>
      </c>
      <c r="B94" s="495">
        <v>2728.46</v>
      </c>
      <c r="C94" s="495">
        <v>2728.46</v>
      </c>
      <c r="D94" s="495">
        <v>0</v>
      </c>
      <c r="E94" s="495">
        <v>2735.266593</v>
      </c>
      <c r="F94" s="495">
        <v>2735.266593</v>
      </c>
      <c r="G94" s="495">
        <v>0</v>
      </c>
      <c r="H94" s="496">
        <v>100.24946647559428</v>
      </c>
      <c r="I94" s="501"/>
    </row>
    <row r="95" spans="1:9" s="473" customFormat="1" ht="37.5" customHeight="1">
      <c r="A95" s="494" t="s">
        <v>892</v>
      </c>
      <c r="B95" s="495">
        <v>2638.87</v>
      </c>
      <c r="C95" s="495">
        <v>2638.87</v>
      </c>
      <c r="D95" s="495">
        <v>0</v>
      </c>
      <c r="E95" s="495">
        <v>2623.789133</v>
      </c>
      <c r="F95" s="495">
        <v>2623.789133</v>
      </c>
      <c r="G95" s="495">
        <v>0</v>
      </c>
      <c r="H95" s="496">
        <v>99.42851042302199</v>
      </c>
      <c r="I95" s="501" t="s">
        <v>893</v>
      </c>
    </row>
    <row r="96" spans="1:9" s="472" customFormat="1" ht="27.75" customHeight="1">
      <c r="A96" s="494" t="s">
        <v>894</v>
      </c>
      <c r="B96" s="495">
        <v>57.59</v>
      </c>
      <c r="C96" s="495">
        <v>57.59</v>
      </c>
      <c r="D96" s="495">
        <v>0</v>
      </c>
      <c r="E96" s="495">
        <v>76.08636</v>
      </c>
      <c r="F96" s="495">
        <v>76.08636</v>
      </c>
      <c r="G96" s="495">
        <v>0</v>
      </c>
      <c r="H96" s="496">
        <v>132.11731203333912</v>
      </c>
      <c r="I96" s="501"/>
    </row>
    <row r="97" spans="1:9" s="472" customFormat="1" ht="28.5" customHeight="1">
      <c r="A97" s="494" t="s">
        <v>895</v>
      </c>
      <c r="B97" s="495">
        <v>32</v>
      </c>
      <c r="C97" s="495">
        <v>32</v>
      </c>
      <c r="D97" s="495">
        <v>0</v>
      </c>
      <c r="E97" s="495">
        <v>35.3911</v>
      </c>
      <c r="F97" s="495">
        <v>35.3911</v>
      </c>
      <c r="G97" s="495">
        <v>0</v>
      </c>
      <c r="H97" s="496">
        <v>110.5971875</v>
      </c>
      <c r="I97" s="501"/>
    </row>
    <row r="98" spans="1:9" s="472" customFormat="1" ht="28.5" customHeight="1">
      <c r="A98" s="494" t="s">
        <v>216</v>
      </c>
      <c r="B98" s="495">
        <v>416.91</v>
      </c>
      <c r="C98" s="495">
        <v>416.91</v>
      </c>
      <c r="D98" s="495">
        <v>0</v>
      </c>
      <c r="E98" s="495">
        <v>362.204749</v>
      </c>
      <c r="F98" s="495">
        <v>362.204749</v>
      </c>
      <c r="G98" s="495">
        <v>0</v>
      </c>
      <c r="H98" s="496">
        <v>86.87840277278069</v>
      </c>
      <c r="I98" s="501"/>
    </row>
    <row r="99" spans="1:9" s="472" customFormat="1" ht="33.75" customHeight="1">
      <c r="A99" s="494" t="s">
        <v>164</v>
      </c>
      <c r="B99" s="495">
        <v>416.91</v>
      </c>
      <c r="C99" s="495">
        <v>416.91</v>
      </c>
      <c r="D99" s="495">
        <v>0</v>
      </c>
      <c r="E99" s="495">
        <v>362.204749</v>
      </c>
      <c r="F99" s="495">
        <v>362.204749</v>
      </c>
      <c r="G99" s="495">
        <v>0</v>
      </c>
      <c r="H99" s="496">
        <v>86.87840277278069</v>
      </c>
      <c r="I99" s="501" t="s">
        <v>896</v>
      </c>
    </row>
    <row r="100" spans="1:9" s="472" customFormat="1" ht="28.5" customHeight="1">
      <c r="A100" s="494" t="s">
        <v>217</v>
      </c>
      <c r="B100" s="495">
        <v>6214.63</v>
      </c>
      <c r="C100" s="495">
        <v>5975.78</v>
      </c>
      <c r="D100" s="495">
        <v>0</v>
      </c>
      <c r="E100" s="495">
        <v>6121.142903</v>
      </c>
      <c r="F100" s="495">
        <v>5934.142903</v>
      </c>
      <c r="G100" s="495">
        <v>0</v>
      </c>
      <c r="H100" s="496">
        <v>98.49569327538406</v>
      </c>
      <c r="I100" s="500">
        <v>0</v>
      </c>
    </row>
    <row r="101" spans="1:9" s="472" customFormat="1" ht="28.5" customHeight="1">
      <c r="A101" s="494" t="s">
        <v>164</v>
      </c>
      <c r="B101" s="495">
        <v>2139.66</v>
      </c>
      <c r="C101" s="495">
        <v>2139.66</v>
      </c>
      <c r="D101" s="495">
        <v>0</v>
      </c>
      <c r="E101" s="495">
        <v>1713.156923</v>
      </c>
      <c r="F101" s="495">
        <v>1713.156923</v>
      </c>
      <c r="G101" s="495">
        <v>0</v>
      </c>
      <c r="H101" s="496">
        <v>80.06678271314135</v>
      </c>
      <c r="I101" s="501" t="s">
        <v>897</v>
      </c>
    </row>
    <row r="102" spans="1:9" s="472" customFormat="1" ht="28.5" customHeight="1">
      <c r="A102" s="494" t="s">
        <v>165</v>
      </c>
      <c r="B102" s="495"/>
      <c r="C102" s="495"/>
      <c r="D102" s="495">
        <v>0</v>
      </c>
      <c r="E102" s="495">
        <v>0</v>
      </c>
      <c r="F102" s="495">
        <v>0</v>
      </c>
      <c r="G102" s="495">
        <v>0</v>
      </c>
      <c r="H102" s="496"/>
      <c r="I102" s="501"/>
    </row>
    <row r="103" spans="1:9" s="472" customFormat="1" ht="28.5" customHeight="1">
      <c r="A103" s="494" t="s">
        <v>218</v>
      </c>
      <c r="B103" s="495"/>
      <c r="C103" s="495"/>
      <c r="D103" s="495">
        <v>0</v>
      </c>
      <c r="E103" s="495">
        <v>19.6</v>
      </c>
      <c r="F103" s="495">
        <v>19.6</v>
      </c>
      <c r="G103" s="495">
        <v>0</v>
      </c>
      <c r="H103" s="496"/>
      <c r="I103" s="501"/>
    </row>
    <row r="104" spans="1:9" s="472" customFormat="1" ht="28.5" customHeight="1">
      <c r="A104" s="494" t="s">
        <v>898</v>
      </c>
      <c r="B104" s="495"/>
      <c r="C104" s="495"/>
      <c r="D104" s="495"/>
      <c r="E104" s="495">
        <v>10</v>
      </c>
      <c r="F104" s="495">
        <v>10</v>
      </c>
      <c r="G104" s="495">
        <v>0</v>
      </c>
      <c r="H104" s="496"/>
      <c r="I104" s="501"/>
    </row>
    <row r="105" spans="1:9" s="472" customFormat="1" ht="28.5" customHeight="1">
      <c r="A105" s="494" t="s">
        <v>187</v>
      </c>
      <c r="B105" s="495">
        <v>0</v>
      </c>
      <c r="C105" s="495">
        <v>0</v>
      </c>
      <c r="D105" s="495">
        <v>0</v>
      </c>
      <c r="E105" s="495">
        <v>0</v>
      </c>
      <c r="F105" s="495">
        <v>0</v>
      </c>
      <c r="G105" s="495">
        <v>0</v>
      </c>
      <c r="H105" s="496"/>
      <c r="I105" s="501"/>
    </row>
    <row r="106" spans="1:9" s="472" customFormat="1" ht="28.5" customHeight="1">
      <c r="A106" s="494" t="s">
        <v>899</v>
      </c>
      <c r="B106" s="495">
        <v>1000</v>
      </c>
      <c r="C106" s="495">
        <v>1000</v>
      </c>
      <c r="D106" s="495">
        <v>0</v>
      </c>
      <c r="E106" s="495">
        <v>1000</v>
      </c>
      <c r="F106" s="495">
        <v>1000</v>
      </c>
      <c r="G106" s="495">
        <v>0</v>
      </c>
      <c r="H106" s="496">
        <v>100</v>
      </c>
      <c r="I106" s="501" t="s">
        <v>900</v>
      </c>
    </row>
    <row r="107" spans="1:9" s="472" customFormat="1" ht="28.5" customHeight="1">
      <c r="A107" s="494" t="s">
        <v>901</v>
      </c>
      <c r="B107" s="495">
        <v>0</v>
      </c>
      <c r="C107" s="495">
        <v>0</v>
      </c>
      <c r="D107" s="495">
        <v>0</v>
      </c>
      <c r="E107" s="495">
        <v>0</v>
      </c>
      <c r="F107" s="495">
        <v>0</v>
      </c>
      <c r="G107" s="495">
        <v>0</v>
      </c>
      <c r="H107" s="496"/>
      <c r="I107" s="501"/>
    </row>
    <row r="108" spans="1:9" s="472" customFormat="1" ht="28.5" customHeight="1">
      <c r="A108" s="494" t="s">
        <v>902</v>
      </c>
      <c r="B108" s="495">
        <v>0</v>
      </c>
      <c r="C108" s="495">
        <v>0</v>
      </c>
      <c r="D108" s="495">
        <v>0</v>
      </c>
      <c r="E108" s="495">
        <v>0</v>
      </c>
      <c r="F108" s="495">
        <v>0</v>
      </c>
      <c r="G108" s="495">
        <v>0</v>
      </c>
      <c r="H108" s="496"/>
      <c r="I108" s="501"/>
    </row>
    <row r="109" spans="1:9" s="472" customFormat="1" ht="28.5" customHeight="1">
      <c r="A109" s="494" t="s">
        <v>219</v>
      </c>
      <c r="B109" s="495"/>
      <c r="C109" s="495"/>
      <c r="D109" s="495"/>
      <c r="E109" s="495">
        <v>21</v>
      </c>
      <c r="F109" s="495">
        <v>21</v>
      </c>
      <c r="G109" s="495">
        <v>0</v>
      </c>
      <c r="H109" s="496"/>
      <c r="I109" s="501"/>
    </row>
    <row r="110" spans="1:9" s="472" customFormat="1" ht="26.25" customHeight="1">
      <c r="A110" s="494" t="s">
        <v>220</v>
      </c>
      <c r="B110" s="495"/>
      <c r="C110" s="495"/>
      <c r="D110" s="495"/>
      <c r="E110" s="495">
        <v>233</v>
      </c>
      <c r="F110" s="495">
        <v>233</v>
      </c>
      <c r="G110" s="495">
        <v>0</v>
      </c>
      <c r="H110" s="496"/>
      <c r="I110" s="501"/>
    </row>
    <row r="111" spans="1:9" s="472" customFormat="1" ht="26.25" customHeight="1">
      <c r="A111" s="494" t="s">
        <v>177</v>
      </c>
      <c r="B111" s="495">
        <v>2798.12</v>
      </c>
      <c r="C111" s="495">
        <v>2798.12</v>
      </c>
      <c r="D111" s="495">
        <v>0</v>
      </c>
      <c r="E111" s="495">
        <v>2710.38598</v>
      </c>
      <c r="F111" s="495">
        <v>2710.38598</v>
      </c>
      <c r="G111" s="495">
        <v>0</v>
      </c>
      <c r="H111" s="496">
        <v>96.8645369033494</v>
      </c>
      <c r="I111" s="501"/>
    </row>
    <row r="112" spans="1:9" s="472" customFormat="1" ht="26.25" customHeight="1">
      <c r="A112" s="494" t="s">
        <v>221</v>
      </c>
      <c r="B112" s="495">
        <v>276.85</v>
      </c>
      <c r="C112" s="495">
        <v>38</v>
      </c>
      <c r="D112" s="495">
        <v>0</v>
      </c>
      <c r="E112" s="495">
        <v>414</v>
      </c>
      <c r="F112" s="495">
        <v>227</v>
      </c>
      <c r="G112" s="495">
        <v>0</v>
      </c>
      <c r="H112" s="496">
        <v>149.53946180242008</v>
      </c>
      <c r="I112" s="511"/>
    </row>
    <row r="113" spans="1:9" s="472" customFormat="1" ht="26.25" customHeight="1">
      <c r="A113" s="494" t="s">
        <v>903</v>
      </c>
      <c r="B113" s="495">
        <v>0</v>
      </c>
      <c r="C113" s="495">
        <v>0</v>
      </c>
      <c r="D113" s="495">
        <v>0</v>
      </c>
      <c r="E113" s="495">
        <v>0</v>
      </c>
      <c r="F113" s="495">
        <v>0</v>
      </c>
      <c r="G113" s="495">
        <v>0</v>
      </c>
      <c r="H113" s="496"/>
      <c r="I113" s="501"/>
    </row>
    <row r="114" spans="1:9" s="472" customFormat="1" ht="26.25" customHeight="1">
      <c r="A114" s="494" t="s">
        <v>904</v>
      </c>
      <c r="B114" s="495">
        <v>0</v>
      </c>
      <c r="C114" s="495">
        <v>0</v>
      </c>
      <c r="D114" s="495">
        <v>0</v>
      </c>
      <c r="E114" s="495">
        <v>0</v>
      </c>
      <c r="F114" s="495">
        <v>0</v>
      </c>
      <c r="G114" s="495">
        <v>0</v>
      </c>
      <c r="H114" s="496"/>
      <c r="I114" s="501"/>
    </row>
    <row r="115" spans="1:9" s="472" customFormat="1" ht="26.25" customHeight="1">
      <c r="A115" s="494" t="s">
        <v>50</v>
      </c>
      <c r="B115" s="495"/>
      <c r="C115" s="495"/>
      <c r="D115" s="495"/>
      <c r="E115" s="495">
        <v>251.8</v>
      </c>
      <c r="F115" s="495">
        <v>251.8</v>
      </c>
      <c r="G115" s="495">
        <v>0</v>
      </c>
      <c r="H115" s="496"/>
      <c r="I115" s="501"/>
    </row>
    <row r="116" spans="1:9" s="472" customFormat="1" ht="26.25" customHeight="1">
      <c r="A116" s="494" t="s">
        <v>905</v>
      </c>
      <c r="B116" s="495"/>
      <c r="C116" s="495"/>
      <c r="D116" s="495"/>
      <c r="E116" s="495">
        <v>251.8</v>
      </c>
      <c r="F116" s="495">
        <v>251.8</v>
      </c>
      <c r="G116" s="495">
        <v>0</v>
      </c>
      <c r="H116" s="496"/>
      <c r="I116" s="501"/>
    </row>
    <row r="117" spans="1:9" s="472" customFormat="1" ht="26.25" customHeight="1">
      <c r="A117" s="494" t="s">
        <v>906</v>
      </c>
      <c r="B117" s="495"/>
      <c r="C117" s="495"/>
      <c r="D117" s="495"/>
      <c r="E117" s="495">
        <v>251.8</v>
      </c>
      <c r="F117" s="495">
        <v>251.8</v>
      </c>
      <c r="G117" s="495">
        <v>0</v>
      </c>
      <c r="H117" s="496"/>
      <c r="I117" s="501"/>
    </row>
    <row r="118" spans="1:9" s="472" customFormat="1" ht="26.25" customHeight="1">
      <c r="A118" s="494" t="s">
        <v>51</v>
      </c>
      <c r="B118" s="495">
        <v>39849.96</v>
      </c>
      <c r="C118" s="495">
        <v>39849.96</v>
      </c>
      <c r="D118" s="495">
        <v>0</v>
      </c>
      <c r="E118" s="495">
        <v>36749.819902999996</v>
      </c>
      <c r="F118" s="495">
        <v>36749.819902999996</v>
      </c>
      <c r="G118" s="495">
        <v>0</v>
      </c>
      <c r="H118" s="496">
        <v>92.2204687357277</v>
      </c>
      <c r="I118" s="500">
        <v>0</v>
      </c>
    </row>
    <row r="119" spans="1:9" s="472" customFormat="1" ht="26.25" customHeight="1">
      <c r="A119" s="494" t="s">
        <v>907</v>
      </c>
      <c r="B119" s="495">
        <v>300</v>
      </c>
      <c r="C119" s="495">
        <v>300</v>
      </c>
      <c r="D119" s="495">
        <v>0</v>
      </c>
      <c r="E119" s="495">
        <v>600</v>
      </c>
      <c r="F119" s="495">
        <v>600</v>
      </c>
      <c r="G119" s="495">
        <v>0</v>
      </c>
      <c r="H119" s="496">
        <v>200</v>
      </c>
      <c r="I119" s="501"/>
    </row>
    <row r="120" spans="1:9" s="472" customFormat="1" ht="26.25" customHeight="1">
      <c r="A120" s="494" t="s">
        <v>908</v>
      </c>
      <c r="B120" s="495">
        <v>300</v>
      </c>
      <c r="C120" s="495">
        <v>300</v>
      </c>
      <c r="D120" s="495">
        <v>0</v>
      </c>
      <c r="E120" s="495">
        <v>300</v>
      </c>
      <c r="F120" s="495">
        <v>300</v>
      </c>
      <c r="G120" s="495">
        <v>0</v>
      </c>
      <c r="H120" s="496">
        <v>100</v>
      </c>
      <c r="I120" s="504" t="s">
        <v>909</v>
      </c>
    </row>
    <row r="121" spans="1:9" s="472" customFormat="1" ht="26.25" customHeight="1">
      <c r="A121" s="494" t="s">
        <v>910</v>
      </c>
      <c r="B121" s="495">
        <v>0</v>
      </c>
      <c r="C121" s="495">
        <v>0</v>
      </c>
      <c r="D121" s="495">
        <v>0</v>
      </c>
      <c r="E121" s="495">
        <v>300</v>
      </c>
      <c r="F121" s="495">
        <v>300</v>
      </c>
      <c r="G121" s="495">
        <v>0</v>
      </c>
      <c r="H121" s="496"/>
      <c r="I121" s="504"/>
    </row>
    <row r="122" spans="1:9" s="472" customFormat="1" ht="26.25" customHeight="1">
      <c r="A122" s="494" t="s">
        <v>225</v>
      </c>
      <c r="B122" s="495">
        <v>38389.43</v>
      </c>
      <c r="C122" s="495">
        <v>38389.43</v>
      </c>
      <c r="D122" s="495">
        <v>0</v>
      </c>
      <c r="E122" s="495">
        <v>35102.340647000005</v>
      </c>
      <c r="F122" s="495">
        <v>35102.340647000005</v>
      </c>
      <c r="G122" s="495">
        <v>0</v>
      </c>
      <c r="H122" s="496">
        <v>91.43751456325349</v>
      </c>
      <c r="I122" s="501"/>
    </row>
    <row r="123" spans="1:9" s="472" customFormat="1" ht="60" customHeight="1">
      <c r="A123" s="494" t="s">
        <v>911</v>
      </c>
      <c r="B123" s="495">
        <v>35116.43</v>
      </c>
      <c r="C123" s="495">
        <v>35116.43</v>
      </c>
      <c r="D123" s="495">
        <v>0</v>
      </c>
      <c r="E123" s="495">
        <v>31012.700647</v>
      </c>
      <c r="F123" s="495">
        <v>31012.700647</v>
      </c>
      <c r="G123" s="495">
        <v>0</v>
      </c>
      <c r="H123" s="496">
        <v>88.31393352627246</v>
      </c>
      <c r="I123" s="504" t="s">
        <v>912</v>
      </c>
    </row>
    <row r="124" spans="1:9" s="472" customFormat="1" ht="27.75" customHeight="1">
      <c r="A124" s="494" t="s">
        <v>913</v>
      </c>
      <c r="B124" s="495">
        <v>2020</v>
      </c>
      <c r="C124" s="495">
        <v>2020</v>
      </c>
      <c r="D124" s="495">
        <v>0</v>
      </c>
      <c r="E124" s="495">
        <v>3492.64</v>
      </c>
      <c r="F124" s="495">
        <v>3492.64</v>
      </c>
      <c r="G124" s="495">
        <v>0</v>
      </c>
      <c r="H124" s="496">
        <v>172.9029702970297</v>
      </c>
      <c r="I124" s="504"/>
    </row>
    <row r="125" spans="1:9" s="472" customFormat="1" ht="27.75" customHeight="1">
      <c r="A125" s="494" t="s">
        <v>914</v>
      </c>
      <c r="B125" s="495">
        <v>90</v>
      </c>
      <c r="C125" s="495">
        <v>90</v>
      </c>
      <c r="D125" s="495">
        <v>0</v>
      </c>
      <c r="E125" s="495">
        <v>0</v>
      </c>
      <c r="F125" s="495">
        <v>0</v>
      </c>
      <c r="G125" s="495">
        <v>0</v>
      </c>
      <c r="H125" s="496">
        <v>0</v>
      </c>
      <c r="I125" s="504"/>
    </row>
    <row r="126" spans="1:9" s="472" customFormat="1" ht="27.75" customHeight="1">
      <c r="A126" s="494" t="s">
        <v>915</v>
      </c>
      <c r="B126" s="495">
        <v>300</v>
      </c>
      <c r="C126" s="495">
        <v>300</v>
      </c>
      <c r="D126" s="495">
        <v>0</v>
      </c>
      <c r="E126" s="495">
        <v>0</v>
      </c>
      <c r="F126" s="495">
        <v>0</v>
      </c>
      <c r="G126" s="495">
        <v>0</v>
      </c>
      <c r="H126" s="496">
        <v>0</v>
      </c>
      <c r="I126" s="504"/>
    </row>
    <row r="127" spans="1:9" s="472" customFormat="1" ht="27.75" customHeight="1">
      <c r="A127" s="494" t="s">
        <v>226</v>
      </c>
      <c r="B127" s="495">
        <v>509</v>
      </c>
      <c r="C127" s="495">
        <v>509</v>
      </c>
      <c r="D127" s="495">
        <v>0</v>
      </c>
      <c r="E127" s="495">
        <v>108</v>
      </c>
      <c r="F127" s="495">
        <v>108</v>
      </c>
      <c r="G127" s="495">
        <v>0</v>
      </c>
      <c r="H127" s="496">
        <v>21.218074656188605</v>
      </c>
      <c r="I127" s="504"/>
    </row>
    <row r="128" spans="1:9" s="472" customFormat="1" ht="39" customHeight="1">
      <c r="A128" s="494" t="s">
        <v>227</v>
      </c>
      <c r="B128" s="495">
        <v>354</v>
      </c>
      <c r="C128" s="495">
        <v>354</v>
      </c>
      <c r="D128" s="495">
        <v>0</v>
      </c>
      <c r="E128" s="495">
        <v>489</v>
      </c>
      <c r="F128" s="495">
        <v>489</v>
      </c>
      <c r="G128" s="495">
        <v>0</v>
      </c>
      <c r="H128" s="496">
        <v>138.135593220339</v>
      </c>
      <c r="I128" s="504" t="s">
        <v>916</v>
      </c>
    </row>
    <row r="129" spans="1:9" s="472" customFormat="1" ht="27.75" customHeight="1">
      <c r="A129" s="494" t="s">
        <v>231</v>
      </c>
      <c r="B129" s="495">
        <v>0</v>
      </c>
      <c r="C129" s="495">
        <v>0</v>
      </c>
      <c r="D129" s="495">
        <v>0</v>
      </c>
      <c r="E129" s="495">
        <v>1</v>
      </c>
      <c r="F129" s="495">
        <v>1</v>
      </c>
      <c r="G129" s="495">
        <v>0</v>
      </c>
      <c r="H129" s="496"/>
      <c r="I129" s="504"/>
    </row>
    <row r="130" spans="1:9" s="472" customFormat="1" ht="27.75" customHeight="1">
      <c r="A130" s="494" t="s">
        <v>917</v>
      </c>
      <c r="B130" s="495"/>
      <c r="C130" s="495"/>
      <c r="D130" s="495"/>
      <c r="E130" s="495">
        <v>1</v>
      </c>
      <c r="F130" s="495">
        <v>1</v>
      </c>
      <c r="G130" s="495">
        <v>0</v>
      </c>
      <c r="H130" s="496"/>
      <c r="I130" s="504"/>
    </row>
    <row r="131" spans="1:9" s="472" customFormat="1" ht="27.75" customHeight="1">
      <c r="A131" s="494" t="s">
        <v>918</v>
      </c>
      <c r="B131" s="495">
        <v>0</v>
      </c>
      <c r="C131" s="495">
        <v>0</v>
      </c>
      <c r="D131" s="495">
        <v>0</v>
      </c>
      <c r="E131" s="495">
        <v>0</v>
      </c>
      <c r="F131" s="495">
        <v>0</v>
      </c>
      <c r="G131" s="495">
        <v>0</v>
      </c>
      <c r="H131" s="496"/>
      <c r="I131" s="504"/>
    </row>
    <row r="132" spans="1:9" s="472" customFormat="1" ht="27.75" customHeight="1">
      <c r="A132" s="494" t="s">
        <v>232</v>
      </c>
      <c r="B132" s="495">
        <v>1160.53</v>
      </c>
      <c r="C132" s="495">
        <v>1160.53</v>
      </c>
      <c r="D132" s="495">
        <v>0</v>
      </c>
      <c r="E132" s="495">
        <v>1046.479256</v>
      </c>
      <c r="F132" s="495">
        <v>1046.479256</v>
      </c>
      <c r="G132" s="495">
        <v>0</v>
      </c>
      <c r="H132" s="496">
        <v>90.17252944775232</v>
      </c>
      <c r="I132" s="501"/>
    </row>
    <row r="133" spans="1:9" s="472" customFormat="1" ht="27" customHeight="1">
      <c r="A133" s="494" t="s">
        <v>919</v>
      </c>
      <c r="B133" s="495">
        <v>658.23</v>
      </c>
      <c r="C133" s="495">
        <v>658.23</v>
      </c>
      <c r="D133" s="495">
        <v>0</v>
      </c>
      <c r="E133" s="495">
        <v>644.425196</v>
      </c>
      <c r="F133" s="495">
        <v>644.425196</v>
      </c>
      <c r="G133" s="495">
        <v>0</v>
      </c>
      <c r="H133" s="496">
        <v>97.90273855643164</v>
      </c>
      <c r="I133" s="504"/>
    </row>
    <row r="134" spans="1:9" s="472" customFormat="1" ht="27" customHeight="1">
      <c r="A134" s="494" t="s">
        <v>920</v>
      </c>
      <c r="B134" s="495">
        <v>169</v>
      </c>
      <c r="C134" s="495">
        <v>169</v>
      </c>
      <c r="D134" s="495">
        <v>0</v>
      </c>
      <c r="E134" s="495">
        <v>277</v>
      </c>
      <c r="F134" s="495">
        <v>277</v>
      </c>
      <c r="G134" s="495">
        <v>0</v>
      </c>
      <c r="H134" s="496">
        <v>163.90532544378698</v>
      </c>
      <c r="I134" s="504"/>
    </row>
    <row r="135" spans="1:9" s="472" customFormat="1" ht="28.5" customHeight="1">
      <c r="A135" s="494" t="s">
        <v>921</v>
      </c>
      <c r="B135" s="495"/>
      <c r="C135" s="495"/>
      <c r="D135" s="495"/>
      <c r="E135" s="495">
        <v>50</v>
      </c>
      <c r="F135" s="495">
        <v>50</v>
      </c>
      <c r="G135" s="495">
        <v>0</v>
      </c>
      <c r="H135" s="496"/>
      <c r="I135" s="504" t="s">
        <v>922</v>
      </c>
    </row>
    <row r="136" spans="1:9" s="472" customFormat="1" ht="27" customHeight="1">
      <c r="A136" s="494" t="s">
        <v>923</v>
      </c>
      <c r="B136" s="495">
        <v>33.3</v>
      </c>
      <c r="C136" s="495">
        <v>33.3</v>
      </c>
      <c r="D136" s="495">
        <v>0</v>
      </c>
      <c r="E136" s="495">
        <v>25.05406</v>
      </c>
      <c r="F136" s="495">
        <v>25.05406</v>
      </c>
      <c r="G136" s="495">
        <v>0</v>
      </c>
      <c r="H136" s="496">
        <v>75.23741741741742</v>
      </c>
      <c r="I136" s="504"/>
    </row>
    <row r="137" spans="1:9" s="472" customFormat="1" ht="30" customHeight="1">
      <c r="A137" s="494" t="s">
        <v>924</v>
      </c>
      <c r="B137" s="495">
        <v>300</v>
      </c>
      <c r="C137" s="495">
        <v>300</v>
      </c>
      <c r="D137" s="495">
        <v>0</v>
      </c>
      <c r="E137" s="495">
        <v>50</v>
      </c>
      <c r="F137" s="495">
        <v>50</v>
      </c>
      <c r="G137" s="495">
        <v>0</v>
      </c>
      <c r="H137" s="496">
        <v>16.666666666666664</v>
      </c>
      <c r="I137" s="504" t="s">
        <v>925</v>
      </c>
    </row>
    <row r="138" spans="1:9" s="472" customFormat="1" ht="27" customHeight="1">
      <c r="A138" s="494" t="s">
        <v>52</v>
      </c>
      <c r="B138" s="495">
        <v>63526.05</v>
      </c>
      <c r="C138" s="495">
        <v>63526.05</v>
      </c>
      <c r="D138" s="495">
        <v>0</v>
      </c>
      <c r="E138" s="495">
        <v>71425.86733000001</v>
      </c>
      <c r="F138" s="495">
        <v>71425.86733000001</v>
      </c>
      <c r="G138" s="495">
        <v>0</v>
      </c>
      <c r="H138" s="496">
        <v>112.43555569722972</v>
      </c>
      <c r="I138" s="501"/>
    </row>
    <row r="139" spans="1:9" s="472" customFormat="1" ht="27" customHeight="1">
      <c r="A139" s="494" t="s">
        <v>236</v>
      </c>
      <c r="B139" s="495">
        <v>1353.29</v>
      </c>
      <c r="C139" s="495">
        <v>1353.29</v>
      </c>
      <c r="D139" s="495">
        <v>0</v>
      </c>
      <c r="E139" s="495">
        <v>1099.907942</v>
      </c>
      <c r="F139" s="495">
        <v>1099.907942</v>
      </c>
      <c r="G139" s="495">
        <v>0</v>
      </c>
      <c r="H139" s="496">
        <v>81.27658831440417</v>
      </c>
      <c r="I139" s="501"/>
    </row>
    <row r="140" spans="1:9" s="472" customFormat="1" ht="27" customHeight="1">
      <c r="A140" s="494" t="s">
        <v>926</v>
      </c>
      <c r="B140" s="495">
        <v>925.76</v>
      </c>
      <c r="C140" s="495">
        <v>925.76</v>
      </c>
      <c r="D140" s="495">
        <v>0</v>
      </c>
      <c r="E140" s="495">
        <v>617.816215</v>
      </c>
      <c r="F140" s="495">
        <v>617.816215</v>
      </c>
      <c r="G140" s="495">
        <v>0</v>
      </c>
      <c r="H140" s="496">
        <v>66.73611033097131</v>
      </c>
      <c r="I140" s="504"/>
    </row>
    <row r="141" spans="1:9" s="472" customFormat="1" ht="27" customHeight="1">
      <c r="A141" s="494" t="s">
        <v>237</v>
      </c>
      <c r="B141" s="495">
        <v>427.53</v>
      </c>
      <c r="C141" s="495">
        <v>427.53</v>
      </c>
      <c r="D141" s="495">
        <v>0</v>
      </c>
      <c r="E141" s="495">
        <v>482.091727</v>
      </c>
      <c r="F141" s="495">
        <v>482.091727</v>
      </c>
      <c r="G141" s="495">
        <v>0</v>
      </c>
      <c r="H141" s="496">
        <v>112.76208149135734</v>
      </c>
      <c r="I141" s="504"/>
    </row>
    <row r="142" spans="1:9" s="472" customFormat="1" ht="27" customHeight="1">
      <c r="A142" s="494" t="s">
        <v>238</v>
      </c>
      <c r="B142" s="495">
        <v>14321.46</v>
      </c>
      <c r="C142" s="495">
        <v>14321.46</v>
      </c>
      <c r="D142" s="495">
        <v>0</v>
      </c>
      <c r="E142" s="495">
        <v>14826.704151999998</v>
      </c>
      <c r="F142" s="495">
        <v>14826.704151999998</v>
      </c>
      <c r="G142" s="495">
        <v>0</v>
      </c>
      <c r="H142" s="496">
        <v>103.52788159866381</v>
      </c>
      <c r="I142" s="501"/>
    </row>
    <row r="143" spans="1:9" s="472" customFormat="1" ht="27" customHeight="1">
      <c r="A143" s="494" t="s">
        <v>239</v>
      </c>
      <c r="B143" s="495">
        <v>2494.54</v>
      </c>
      <c r="C143" s="495">
        <v>2494.54</v>
      </c>
      <c r="D143" s="495">
        <v>0</v>
      </c>
      <c r="E143" s="495">
        <v>3119.329406</v>
      </c>
      <c r="F143" s="495">
        <v>3119.329406</v>
      </c>
      <c r="G143" s="495">
        <v>0</v>
      </c>
      <c r="H143" s="496">
        <v>125.04627730964427</v>
      </c>
      <c r="I143" s="504" t="s">
        <v>927</v>
      </c>
    </row>
    <row r="144" spans="1:9" s="472" customFormat="1" ht="27" customHeight="1">
      <c r="A144" s="494" t="s">
        <v>240</v>
      </c>
      <c r="B144" s="495">
        <v>2787.56</v>
      </c>
      <c r="C144" s="495">
        <v>2787.56</v>
      </c>
      <c r="D144" s="495">
        <v>0</v>
      </c>
      <c r="E144" s="495">
        <v>2381.744793</v>
      </c>
      <c r="F144" s="495">
        <v>2381.744793</v>
      </c>
      <c r="G144" s="495">
        <v>0</v>
      </c>
      <c r="H144" s="496">
        <v>85.44192028153653</v>
      </c>
      <c r="I144" s="504"/>
    </row>
    <row r="145" spans="1:9" s="472" customFormat="1" ht="39.75" customHeight="1">
      <c r="A145" s="494" t="s">
        <v>241</v>
      </c>
      <c r="B145" s="495">
        <v>8916.36</v>
      </c>
      <c r="C145" s="495">
        <v>8916.36</v>
      </c>
      <c r="D145" s="495">
        <v>0</v>
      </c>
      <c r="E145" s="495">
        <v>8397.629953</v>
      </c>
      <c r="F145" s="495">
        <v>8397.629953</v>
      </c>
      <c r="G145" s="495">
        <v>0</v>
      </c>
      <c r="H145" s="496">
        <v>94.18226667608755</v>
      </c>
      <c r="I145" s="504" t="s">
        <v>928</v>
      </c>
    </row>
    <row r="146" spans="1:9" s="472" customFormat="1" ht="30" customHeight="1">
      <c r="A146" s="494" t="s">
        <v>242</v>
      </c>
      <c r="B146" s="495">
        <v>123</v>
      </c>
      <c r="C146" s="495">
        <v>123</v>
      </c>
      <c r="D146" s="495">
        <v>0</v>
      </c>
      <c r="E146" s="495">
        <v>928</v>
      </c>
      <c r="F146" s="495">
        <v>928</v>
      </c>
      <c r="G146" s="495">
        <v>0</v>
      </c>
      <c r="H146" s="496">
        <v>754.4715447154472</v>
      </c>
      <c r="I146" s="504" t="s">
        <v>929</v>
      </c>
    </row>
    <row r="147" spans="1:9" s="472" customFormat="1" ht="30.75" customHeight="1">
      <c r="A147" s="494" t="s">
        <v>243</v>
      </c>
      <c r="B147" s="495">
        <v>21998.95</v>
      </c>
      <c r="C147" s="495">
        <v>21998.95</v>
      </c>
      <c r="D147" s="495">
        <v>0</v>
      </c>
      <c r="E147" s="495">
        <v>21406.144127</v>
      </c>
      <c r="F147" s="495">
        <v>21406.144127</v>
      </c>
      <c r="G147" s="495">
        <v>0</v>
      </c>
      <c r="H147" s="496">
        <v>97.30529923928188</v>
      </c>
      <c r="I147" s="501"/>
    </row>
    <row r="148" spans="1:9" s="472" customFormat="1" ht="54.75" customHeight="1">
      <c r="A148" s="494" t="s">
        <v>244</v>
      </c>
      <c r="B148" s="495">
        <v>10947.55</v>
      </c>
      <c r="C148" s="495">
        <v>10947.55</v>
      </c>
      <c r="D148" s="495">
        <v>0</v>
      </c>
      <c r="E148" s="495">
        <v>10103.183855</v>
      </c>
      <c r="F148" s="495">
        <v>10103.183855</v>
      </c>
      <c r="G148" s="495">
        <v>0</v>
      </c>
      <c r="H148" s="496">
        <v>92.28716795082005</v>
      </c>
      <c r="I148" s="504" t="s">
        <v>930</v>
      </c>
    </row>
    <row r="149" spans="1:9" s="472" customFormat="1" ht="27.75" customHeight="1">
      <c r="A149" s="494" t="s">
        <v>245</v>
      </c>
      <c r="B149" s="495">
        <v>1631.78</v>
      </c>
      <c r="C149" s="495">
        <v>1631.78</v>
      </c>
      <c r="D149" s="495">
        <v>0</v>
      </c>
      <c r="E149" s="495">
        <v>1690.269073</v>
      </c>
      <c r="F149" s="495">
        <v>1690.269073</v>
      </c>
      <c r="G149" s="495">
        <v>0</v>
      </c>
      <c r="H149" s="496">
        <v>103.58437246442536</v>
      </c>
      <c r="I149" s="504"/>
    </row>
    <row r="150" spans="1:9" s="472" customFormat="1" ht="27.75" customHeight="1">
      <c r="A150" s="494" t="s">
        <v>931</v>
      </c>
      <c r="B150" s="495">
        <v>0</v>
      </c>
      <c r="C150" s="495">
        <v>0</v>
      </c>
      <c r="D150" s="495">
        <v>0</v>
      </c>
      <c r="E150" s="495">
        <v>6330.691199</v>
      </c>
      <c r="F150" s="495">
        <v>6330.691199</v>
      </c>
      <c r="G150" s="495">
        <v>0</v>
      </c>
      <c r="H150" s="496"/>
      <c r="I150" s="504"/>
    </row>
    <row r="151" spans="1:9" s="472" customFormat="1" ht="28.5" customHeight="1">
      <c r="A151" s="494" t="s">
        <v>246</v>
      </c>
      <c r="B151" s="495">
        <v>8142.62</v>
      </c>
      <c r="C151" s="495">
        <v>8142.62</v>
      </c>
      <c r="D151" s="495">
        <v>0</v>
      </c>
      <c r="E151" s="495">
        <v>1181</v>
      </c>
      <c r="F151" s="495">
        <v>1181</v>
      </c>
      <c r="G151" s="495">
        <v>0</v>
      </c>
      <c r="H151" s="496">
        <v>14.5039311671182</v>
      </c>
      <c r="I151" s="504" t="s">
        <v>932</v>
      </c>
    </row>
    <row r="152" spans="1:9" s="472" customFormat="1" ht="28.5" customHeight="1">
      <c r="A152" s="494" t="s">
        <v>247</v>
      </c>
      <c r="B152" s="495">
        <v>1277</v>
      </c>
      <c r="C152" s="495">
        <v>1277</v>
      </c>
      <c r="D152" s="495">
        <v>0</v>
      </c>
      <c r="E152" s="495">
        <v>2101</v>
      </c>
      <c r="F152" s="495">
        <v>2101</v>
      </c>
      <c r="G152" s="495">
        <v>0</v>
      </c>
      <c r="H152" s="496">
        <v>164.52623335943616</v>
      </c>
      <c r="I152" s="504"/>
    </row>
    <row r="153" spans="1:9" s="472" customFormat="1" ht="28.5" customHeight="1">
      <c r="A153" s="494" t="s">
        <v>933</v>
      </c>
      <c r="B153" s="495">
        <v>78.2</v>
      </c>
      <c r="C153" s="495">
        <v>78.2</v>
      </c>
      <c r="D153" s="495">
        <v>0</v>
      </c>
      <c r="E153" s="495">
        <v>78</v>
      </c>
      <c r="F153" s="495">
        <v>78</v>
      </c>
      <c r="G153" s="495">
        <v>0</v>
      </c>
      <c r="H153" s="496">
        <v>99.74424552429667</v>
      </c>
      <c r="I153" s="501"/>
    </row>
    <row r="154" spans="1:9" s="472" customFormat="1" ht="28.5" customHeight="1">
      <c r="A154" s="494" t="s">
        <v>934</v>
      </c>
      <c r="B154" s="495">
        <v>78.2</v>
      </c>
      <c r="C154" s="495">
        <v>78.2</v>
      </c>
      <c r="D154" s="495">
        <v>0</v>
      </c>
      <c r="E154" s="495">
        <v>78</v>
      </c>
      <c r="F154" s="495">
        <v>78</v>
      </c>
      <c r="G154" s="495">
        <v>0</v>
      </c>
      <c r="H154" s="496">
        <v>99.74424552429667</v>
      </c>
      <c r="I154" s="504" t="s">
        <v>935</v>
      </c>
    </row>
    <row r="155" spans="1:9" s="472" customFormat="1" ht="28.5" customHeight="1">
      <c r="A155" s="494" t="s">
        <v>248</v>
      </c>
      <c r="B155" s="495">
        <v>313.93</v>
      </c>
      <c r="C155" s="495">
        <v>313.93</v>
      </c>
      <c r="D155" s="495">
        <v>0</v>
      </c>
      <c r="E155" s="495">
        <v>221.89446900000002</v>
      </c>
      <c r="F155" s="495">
        <v>221.89446900000002</v>
      </c>
      <c r="G155" s="495">
        <v>0</v>
      </c>
      <c r="H155" s="496">
        <v>70.68278565285256</v>
      </c>
      <c r="I155" s="501"/>
    </row>
    <row r="156" spans="1:9" s="472" customFormat="1" ht="28.5" customHeight="1">
      <c r="A156" s="494" t="s">
        <v>249</v>
      </c>
      <c r="B156" s="495">
        <v>313.93</v>
      </c>
      <c r="C156" s="495">
        <v>313.93</v>
      </c>
      <c r="D156" s="495">
        <v>0</v>
      </c>
      <c r="E156" s="495">
        <v>221.89446900000002</v>
      </c>
      <c r="F156" s="495">
        <v>221.89446900000002</v>
      </c>
      <c r="G156" s="495">
        <v>0</v>
      </c>
      <c r="H156" s="496">
        <v>70.68278565285256</v>
      </c>
      <c r="I156" s="504" t="s">
        <v>936</v>
      </c>
    </row>
    <row r="157" spans="1:9" s="472" customFormat="1" ht="28.5" customHeight="1">
      <c r="A157" s="494" t="s">
        <v>250</v>
      </c>
      <c r="B157" s="495">
        <v>2089.81</v>
      </c>
      <c r="C157" s="495">
        <v>2089.81</v>
      </c>
      <c r="D157" s="495">
        <v>0</v>
      </c>
      <c r="E157" s="495">
        <v>2012.167806</v>
      </c>
      <c r="F157" s="495">
        <v>2012.167806</v>
      </c>
      <c r="G157" s="495">
        <v>0</v>
      </c>
      <c r="H157" s="496">
        <v>96.28472473574152</v>
      </c>
      <c r="I157" s="501"/>
    </row>
    <row r="158" spans="1:9" s="472" customFormat="1" ht="28.5" customHeight="1">
      <c r="A158" s="494" t="s">
        <v>251</v>
      </c>
      <c r="B158" s="495">
        <v>2089.81</v>
      </c>
      <c r="C158" s="495">
        <v>2089.81</v>
      </c>
      <c r="D158" s="495">
        <v>0</v>
      </c>
      <c r="E158" s="495">
        <v>2012.167806</v>
      </c>
      <c r="F158" s="495">
        <v>2012.167806</v>
      </c>
      <c r="G158" s="495">
        <v>0</v>
      </c>
      <c r="H158" s="496">
        <v>96.28472473574152</v>
      </c>
      <c r="I158" s="504"/>
    </row>
    <row r="159" spans="1:9" s="472" customFormat="1" ht="28.5" customHeight="1">
      <c r="A159" s="494" t="s">
        <v>253</v>
      </c>
      <c r="B159" s="495">
        <v>3370.41</v>
      </c>
      <c r="C159" s="495">
        <v>3370.41</v>
      </c>
      <c r="D159" s="495">
        <v>0</v>
      </c>
      <c r="E159" s="495">
        <v>2514.048834</v>
      </c>
      <c r="F159" s="495">
        <v>2514.048834</v>
      </c>
      <c r="G159" s="495">
        <v>0</v>
      </c>
      <c r="H159" s="496">
        <v>74.59178064389793</v>
      </c>
      <c r="I159" s="504"/>
    </row>
    <row r="160" spans="1:9" s="472" customFormat="1" ht="28.5" customHeight="1">
      <c r="A160" s="494" t="s">
        <v>254</v>
      </c>
      <c r="B160" s="495">
        <v>1278.23</v>
      </c>
      <c r="C160" s="495">
        <v>1278.23</v>
      </c>
      <c r="D160" s="495">
        <v>0</v>
      </c>
      <c r="E160" s="495">
        <v>1133.485365</v>
      </c>
      <c r="F160" s="495">
        <v>1133.485365</v>
      </c>
      <c r="G160" s="495">
        <v>0</v>
      </c>
      <c r="H160" s="496">
        <v>88.67616665232391</v>
      </c>
      <c r="I160" s="504"/>
    </row>
    <row r="161" spans="1:9" s="472" customFormat="1" ht="33" customHeight="1">
      <c r="A161" s="494" t="s">
        <v>255</v>
      </c>
      <c r="B161" s="495">
        <v>2092.18</v>
      </c>
      <c r="C161" s="495">
        <v>2092.18</v>
      </c>
      <c r="D161" s="495">
        <v>0</v>
      </c>
      <c r="E161" s="495">
        <v>1380.5634690000002</v>
      </c>
      <c r="F161" s="495">
        <v>1380.5634690000002</v>
      </c>
      <c r="G161" s="495">
        <v>0</v>
      </c>
      <c r="H161" s="496">
        <v>65.98683999464674</v>
      </c>
      <c r="I161" s="504" t="s">
        <v>937</v>
      </c>
    </row>
    <row r="162" spans="1:9" s="472" customFormat="1" ht="28.5" customHeight="1">
      <c r="A162" s="494" t="s">
        <v>938</v>
      </c>
      <c r="B162" s="495">
        <v>0</v>
      </c>
      <c r="C162" s="495">
        <v>0</v>
      </c>
      <c r="D162" s="495">
        <v>0</v>
      </c>
      <c r="E162" s="495">
        <v>0</v>
      </c>
      <c r="F162" s="495">
        <v>0</v>
      </c>
      <c r="G162" s="495">
        <v>0</v>
      </c>
      <c r="H162" s="496"/>
      <c r="I162" s="504"/>
    </row>
    <row r="163" spans="1:9" s="472" customFormat="1" ht="28.5" customHeight="1">
      <c r="A163" s="494" t="s">
        <v>939</v>
      </c>
      <c r="B163" s="495">
        <v>20000</v>
      </c>
      <c r="C163" s="495">
        <v>20000</v>
      </c>
      <c r="D163" s="495">
        <v>0</v>
      </c>
      <c r="E163" s="495">
        <v>29267</v>
      </c>
      <c r="F163" s="495">
        <v>29267</v>
      </c>
      <c r="G163" s="495">
        <v>0</v>
      </c>
      <c r="H163" s="496">
        <v>146.33499999999998</v>
      </c>
      <c r="I163" s="504"/>
    </row>
    <row r="164" spans="1:9" s="472" customFormat="1" ht="28.5" customHeight="1">
      <c r="A164" s="494" t="s">
        <v>940</v>
      </c>
      <c r="B164" s="495">
        <v>20000</v>
      </c>
      <c r="C164" s="495">
        <v>20000</v>
      </c>
      <c r="D164" s="495">
        <v>0</v>
      </c>
      <c r="E164" s="495">
        <v>29267</v>
      </c>
      <c r="F164" s="495">
        <v>29267</v>
      </c>
      <c r="G164" s="495">
        <v>0</v>
      </c>
      <c r="H164" s="496">
        <v>146.33499999999998</v>
      </c>
      <c r="I164" s="504" t="s">
        <v>941</v>
      </c>
    </row>
    <row r="165" spans="1:9" s="472" customFormat="1" ht="27.75" customHeight="1">
      <c r="A165" s="494" t="s">
        <v>53</v>
      </c>
      <c r="B165" s="495">
        <v>12067.05</v>
      </c>
      <c r="C165" s="495">
        <v>12067.05</v>
      </c>
      <c r="D165" s="495">
        <v>150</v>
      </c>
      <c r="E165" s="495">
        <v>16446.458181</v>
      </c>
      <c r="F165" s="495">
        <v>16446.458181</v>
      </c>
      <c r="G165" s="495">
        <v>92</v>
      </c>
      <c r="H165" s="496">
        <v>136.29228503238159</v>
      </c>
      <c r="I165" s="501"/>
    </row>
    <row r="166" spans="1:9" s="472" customFormat="1" ht="27.75" customHeight="1">
      <c r="A166" s="494" t="s">
        <v>259</v>
      </c>
      <c r="B166" s="495">
        <v>1602.03</v>
      </c>
      <c r="C166" s="495">
        <v>1602.03</v>
      </c>
      <c r="D166" s="495">
        <v>150</v>
      </c>
      <c r="E166" s="495">
        <v>901.368278</v>
      </c>
      <c r="F166" s="495">
        <v>901.368278</v>
      </c>
      <c r="G166" s="495">
        <v>0</v>
      </c>
      <c r="H166" s="496">
        <v>56.26413225719868</v>
      </c>
      <c r="I166" s="501"/>
    </row>
    <row r="167" spans="1:9" s="472" customFormat="1" ht="27.75" customHeight="1">
      <c r="A167" s="494" t="s">
        <v>942</v>
      </c>
      <c r="B167" s="495">
        <v>1082.7</v>
      </c>
      <c r="C167" s="495">
        <v>1082.7</v>
      </c>
      <c r="D167" s="495">
        <v>0</v>
      </c>
      <c r="E167" s="495">
        <v>820.561678</v>
      </c>
      <c r="F167" s="495">
        <v>820.561678</v>
      </c>
      <c r="G167" s="495">
        <v>0</v>
      </c>
      <c r="H167" s="496">
        <v>75.78846199316523</v>
      </c>
      <c r="I167" s="504"/>
    </row>
    <row r="168" spans="1:9" s="472" customFormat="1" ht="27.75" customHeight="1">
      <c r="A168" s="494" t="s">
        <v>165</v>
      </c>
      <c r="B168" s="495">
        <v>24.5</v>
      </c>
      <c r="C168" s="495">
        <v>24.5</v>
      </c>
      <c r="D168" s="495">
        <v>0</v>
      </c>
      <c r="E168" s="495">
        <v>21.6</v>
      </c>
      <c r="F168" s="495">
        <v>21.6</v>
      </c>
      <c r="G168" s="495">
        <v>0</v>
      </c>
      <c r="H168" s="496">
        <v>88.16326530612245</v>
      </c>
      <c r="I168" s="504"/>
    </row>
    <row r="169" spans="1:9" s="472" customFormat="1" ht="27.75" customHeight="1">
      <c r="A169" s="494" t="s">
        <v>260</v>
      </c>
      <c r="B169" s="495">
        <v>494.83</v>
      </c>
      <c r="C169" s="495">
        <v>494.83</v>
      </c>
      <c r="D169" s="495">
        <v>150</v>
      </c>
      <c r="E169" s="495">
        <v>59.2066</v>
      </c>
      <c r="F169" s="495">
        <v>59.2066</v>
      </c>
      <c r="G169" s="495">
        <v>0</v>
      </c>
      <c r="H169" s="496">
        <v>11.965038498070045</v>
      </c>
      <c r="I169" s="504"/>
    </row>
    <row r="170" spans="1:9" s="472" customFormat="1" ht="27.75" customHeight="1">
      <c r="A170" s="494" t="s">
        <v>263</v>
      </c>
      <c r="B170" s="495">
        <v>10303.869999999999</v>
      </c>
      <c r="C170" s="495">
        <v>10303.869999999999</v>
      </c>
      <c r="D170" s="495">
        <v>0</v>
      </c>
      <c r="E170" s="495">
        <v>15177.660552</v>
      </c>
      <c r="F170" s="495">
        <v>15177.660552</v>
      </c>
      <c r="G170" s="495">
        <v>0</v>
      </c>
      <c r="H170" s="496">
        <v>147.30058271309713</v>
      </c>
      <c r="I170" s="501"/>
    </row>
    <row r="171" spans="1:9" s="472" customFormat="1" ht="75.75" customHeight="1">
      <c r="A171" s="494" t="s">
        <v>264</v>
      </c>
      <c r="B171" s="495">
        <v>10303.869999999999</v>
      </c>
      <c r="C171" s="495">
        <v>10303.869999999999</v>
      </c>
      <c r="D171" s="495">
        <v>0</v>
      </c>
      <c r="E171" s="495">
        <v>15177.660552</v>
      </c>
      <c r="F171" s="495">
        <v>15177.660552</v>
      </c>
      <c r="G171" s="495">
        <v>0</v>
      </c>
      <c r="H171" s="496">
        <v>147.30058271309713</v>
      </c>
      <c r="I171" s="504" t="s">
        <v>943</v>
      </c>
    </row>
    <row r="172" spans="1:9" s="472" customFormat="1" ht="27.75" customHeight="1">
      <c r="A172" s="494" t="s">
        <v>265</v>
      </c>
      <c r="B172" s="495"/>
      <c r="C172" s="495"/>
      <c r="D172" s="495"/>
      <c r="E172" s="495">
        <v>275.429351</v>
      </c>
      <c r="F172" s="495">
        <v>275.429351</v>
      </c>
      <c r="G172" s="495">
        <v>0</v>
      </c>
      <c r="H172" s="496"/>
      <c r="I172" s="504"/>
    </row>
    <row r="173" spans="1:9" s="472" customFormat="1" ht="27.75" customHeight="1">
      <c r="A173" s="494" t="s">
        <v>944</v>
      </c>
      <c r="B173" s="495"/>
      <c r="C173" s="495"/>
      <c r="D173" s="495"/>
      <c r="E173" s="495">
        <v>275.429351</v>
      </c>
      <c r="F173" s="495">
        <v>275.429351</v>
      </c>
      <c r="G173" s="495">
        <v>0</v>
      </c>
      <c r="H173" s="496"/>
      <c r="I173" s="504"/>
    </row>
    <row r="174" spans="1:9" s="472" customFormat="1" ht="27.75" customHeight="1">
      <c r="A174" s="494" t="s">
        <v>945</v>
      </c>
      <c r="B174" s="495">
        <v>161.15</v>
      </c>
      <c r="C174" s="495">
        <v>161.15</v>
      </c>
      <c r="D174" s="495"/>
      <c r="E174" s="495">
        <v>92</v>
      </c>
      <c r="F174" s="495">
        <v>92</v>
      </c>
      <c r="G174" s="495">
        <v>92</v>
      </c>
      <c r="H174" s="496">
        <v>57.089668011169714</v>
      </c>
      <c r="I174" s="501"/>
    </row>
    <row r="175" spans="1:178" s="472" customFormat="1" ht="27.75" customHeight="1">
      <c r="A175" s="494" t="s">
        <v>946</v>
      </c>
      <c r="B175" s="495">
        <v>161.15</v>
      </c>
      <c r="C175" s="495">
        <v>161.15</v>
      </c>
      <c r="D175" s="495"/>
      <c r="E175" s="495">
        <v>92</v>
      </c>
      <c r="F175" s="495">
        <v>92</v>
      </c>
      <c r="G175" s="495">
        <v>92</v>
      </c>
      <c r="H175" s="496">
        <v>57.089668011169714</v>
      </c>
      <c r="I175" s="504"/>
      <c r="J175" s="503"/>
      <c r="K175" s="503"/>
      <c r="L175" s="503"/>
      <c r="M175" s="503"/>
      <c r="N175" s="503"/>
      <c r="O175" s="503"/>
      <c r="P175" s="503"/>
      <c r="Q175" s="503"/>
      <c r="R175" s="503"/>
      <c r="S175" s="503"/>
      <c r="T175" s="503"/>
      <c r="U175" s="503"/>
      <c r="V175" s="503"/>
      <c r="W175" s="503"/>
      <c r="X175" s="503"/>
      <c r="Y175" s="503"/>
      <c r="Z175" s="503"/>
      <c r="AA175" s="503"/>
      <c r="AB175" s="503"/>
      <c r="AC175" s="503"/>
      <c r="AD175" s="503"/>
      <c r="AE175" s="503"/>
      <c r="AF175" s="503"/>
      <c r="AG175" s="503"/>
      <c r="AH175" s="503"/>
      <c r="AI175" s="503"/>
      <c r="AJ175" s="503"/>
      <c r="AK175" s="503"/>
      <c r="AL175" s="503"/>
      <c r="AM175" s="503"/>
      <c r="AN175" s="503"/>
      <c r="AO175" s="503"/>
      <c r="AP175" s="503"/>
      <c r="AQ175" s="503"/>
      <c r="AR175" s="503"/>
      <c r="AS175" s="503"/>
      <c r="AT175" s="503"/>
      <c r="AU175" s="503"/>
      <c r="AV175" s="503"/>
      <c r="AW175" s="503"/>
      <c r="AX175" s="503"/>
      <c r="AY175" s="503"/>
      <c r="AZ175" s="503"/>
      <c r="BA175" s="503"/>
      <c r="BB175" s="503"/>
      <c r="BC175" s="503"/>
      <c r="BD175" s="503"/>
      <c r="BE175" s="503"/>
      <c r="BF175" s="503"/>
      <c r="BG175" s="503"/>
      <c r="BH175" s="503"/>
      <c r="BI175" s="503"/>
      <c r="BJ175" s="503"/>
      <c r="BK175" s="503"/>
      <c r="BL175" s="503"/>
      <c r="BM175" s="503"/>
      <c r="BN175" s="503"/>
      <c r="BO175" s="503"/>
      <c r="BP175" s="503"/>
      <c r="BQ175" s="503"/>
      <c r="BR175" s="503"/>
      <c r="BS175" s="503"/>
      <c r="BT175" s="503"/>
      <c r="BU175" s="503"/>
      <c r="BV175" s="503"/>
      <c r="BW175" s="503"/>
      <c r="BX175" s="503"/>
      <c r="BY175" s="503"/>
      <c r="BZ175" s="503"/>
      <c r="CA175" s="503"/>
      <c r="CB175" s="503"/>
      <c r="CC175" s="503"/>
      <c r="CD175" s="503"/>
      <c r="CE175" s="503"/>
      <c r="CF175" s="503"/>
      <c r="CG175" s="503"/>
      <c r="CH175" s="503"/>
      <c r="CI175" s="503"/>
      <c r="CJ175" s="503"/>
      <c r="CK175" s="503"/>
      <c r="CL175" s="503"/>
      <c r="CM175" s="503"/>
      <c r="CN175" s="503"/>
      <c r="CO175" s="503"/>
      <c r="CP175" s="503"/>
      <c r="CQ175" s="503"/>
      <c r="CR175" s="503"/>
      <c r="CS175" s="503"/>
      <c r="CT175" s="503"/>
      <c r="CU175" s="503"/>
      <c r="CV175" s="503"/>
      <c r="CW175" s="503"/>
      <c r="CX175" s="503"/>
      <c r="CY175" s="503"/>
      <c r="CZ175" s="503"/>
      <c r="DA175" s="503"/>
      <c r="DB175" s="503"/>
      <c r="DC175" s="503"/>
      <c r="DD175" s="503"/>
      <c r="DE175" s="503"/>
      <c r="DF175" s="503"/>
      <c r="DG175" s="503"/>
      <c r="DH175" s="503"/>
      <c r="DI175" s="503"/>
      <c r="DJ175" s="503"/>
      <c r="DK175" s="503"/>
      <c r="DL175" s="503"/>
      <c r="DM175" s="503"/>
      <c r="DN175" s="503"/>
      <c r="DO175" s="503"/>
      <c r="DP175" s="503"/>
      <c r="DQ175" s="503"/>
      <c r="DR175" s="503"/>
      <c r="DS175" s="503"/>
      <c r="DT175" s="503"/>
      <c r="DU175" s="503"/>
      <c r="DV175" s="503"/>
      <c r="DW175" s="503"/>
      <c r="DX175" s="503"/>
      <c r="DY175" s="503"/>
      <c r="DZ175" s="503"/>
      <c r="EA175" s="503"/>
      <c r="EB175" s="503"/>
      <c r="EC175" s="503"/>
      <c r="ED175" s="503"/>
      <c r="EE175" s="503"/>
      <c r="EF175" s="503"/>
      <c r="EG175" s="503"/>
      <c r="EH175" s="503"/>
      <c r="EI175" s="503"/>
      <c r="EJ175" s="503"/>
      <c r="EK175" s="503"/>
      <c r="EL175" s="503"/>
      <c r="EM175" s="503"/>
      <c r="EN175" s="503"/>
      <c r="EO175" s="503"/>
      <c r="EP175" s="503"/>
      <c r="EQ175" s="503"/>
      <c r="ER175" s="503"/>
      <c r="ES175" s="503"/>
      <c r="ET175" s="508"/>
      <c r="EU175" s="508"/>
      <c r="EV175" s="508"/>
      <c r="EW175" s="508"/>
      <c r="EX175" s="508"/>
      <c r="EY175" s="508"/>
      <c r="EZ175" s="508"/>
      <c r="FA175" s="508"/>
      <c r="FB175" s="508"/>
      <c r="FC175" s="508"/>
      <c r="FD175" s="508"/>
      <c r="FE175" s="508"/>
      <c r="FF175" s="508"/>
      <c r="FG175" s="508"/>
      <c r="FH175" s="508"/>
      <c r="FI175" s="508"/>
      <c r="FJ175" s="508"/>
      <c r="FK175" s="508"/>
      <c r="FL175" s="508"/>
      <c r="FM175" s="508"/>
      <c r="FN175" s="508"/>
      <c r="FO175" s="508"/>
      <c r="FP175" s="508"/>
      <c r="FQ175" s="508"/>
      <c r="FR175" s="508"/>
      <c r="FS175" s="508"/>
      <c r="FT175" s="508"/>
      <c r="FU175" s="508"/>
      <c r="FV175" s="508"/>
    </row>
    <row r="176" spans="1:9" s="472" customFormat="1" ht="27.75" customHeight="1">
      <c r="A176" s="494" t="s">
        <v>54</v>
      </c>
      <c r="B176" s="495">
        <v>25267.74</v>
      </c>
      <c r="C176" s="495">
        <v>25014.44</v>
      </c>
      <c r="D176" s="495">
        <v>0</v>
      </c>
      <c r="E176" s="495">
        <v>34012.539647</v>
      </c>
      <c r="F176" s="495">
        <v>33904.539647</v>
      </c>
      <c r="G176" s="495">
        <v>0</v>
      </c>
      <c r="H176" s="496">
        <v>134.6085548094131</v>
      </c>
      <c r="I176" s="504"/>
    </row>
    <row r="177" spans="1:9" s="472" customFormat="1" ht="27.75" customHeight="1">
      <c r="A177" s="494" t="s">
        <v>270</v>
      </c>
      <c r="B177" s="495">
        <v>10024.12</v>
      </c>
      <c r="C177" s="495">
        <v>9968.820000000002</v>
      </c>
      <c r="D177" s="495">
        <v>0</v>
      </c>
      <c r="E177" s="495">
        <v>8822.536516</v>
      </c>
      <c r="F177" s="495">
        <v>8762.536516</v>
      </c>
      <c r="G177" s="495">
        <v>0</v>
      </c>
      <c r="H177" s="496">
        <v>88.01307761678831</v>
      </c>
      <c r="I177" s="500">
        <v>0</v>
      </c>
    </row>
    <row r="178" spans="1:9" s="472" customFormat="1" ht="27.75" customHeight="1">
      <c r="A178" s="494" t="s">
        <v>164</v>
      </c>
      <c r="B178" s="495">
        <v>825.48</v>
      </c>
      <c r="C178" s="495">
        <v>825.48</v>
      </c>
      <c r="D178" s="495">
        <v>0</v>
      </c>
      <c r="E178" s="495">
        <v>620.213908</v>
      </c>
      <c r="F178" s="495">
        <v>620.213908</v>
      </c>
      <c r="G178" s="495">
        <v>0</v>
      </c>
      <c r="H178" s="496">
        <v>75.13372922420893</v>
      </c>
      <c r="I178" s="504"/>
    </row>
    <row r="179" spans="1:178" s="472" customFormat="1" ht="27.75" customHeight="1">
      <c r="A179" s="494" t="s">
        <v>165</v>
      </c>
      <c r="B179" s="495">
        <v>113.33</v>
      </c>
      <c r="C179" s="495">
        <v>113.33</v>
      </c>
      <c r="D179" s="495">
        <v>0</v>
      </c>
      <c r="E179" s="495">
        <v>149.96515399999998</v>
      </c>
      <c r="F179" s="495">
        <v>149.96515399999998</v>
      </c>
      <c r="G179" s="495">
        <v>0</v>
      </c>
      <c r="H179" s="496">
        <v>132.32608664960733</v>
      </c>
      <c r="I179" s="504" t="s">
        <v>947</v>
      </c>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3"/>
      <c r="AY179" s="503"/>
      <c r="AZ179" s="503"/>
      <c r="BA179" s="503"/>
      <c r="BB179" s="503"/>
      <c r="BC179" s="503"/>
      <c r="BD179" s="503"/>
      <c r="BE179" s="503"/>
      <c r="BF179" s="503"/>
      <c r="BG179" s="503"/>
      <c r="BH179" s="503"/>
      <c r="BI179" s="503"/>
      <c r="BJ179" s="503"/>
      <c r="BK179" s="503"/>
      <c r="BL179" s="503"/>
      <c r="BM179" s="503"/>
      <c r="BN179" s="503"/>
      <c r="BO179" s="503"/>
      <c r="BP179" s="503"/>
      <c r="BQ179" s="503"/>
      <c r="BR179" s="503"/>
      <c r="BS179" s="503"/>
      <c r="BT179" s="503"/>
      <c r="BU179" s="503"/>
      <c r="BV179" s="503"/>
      <c r="BW179" s="503"/>
      <c r="BX179" s="503"/>
      <c r="BY179" s="503"/>
      <c r="BZ179" s="503"/>
      <c r="CA179" s="503"/>
      <c r="CB179" s="503"/>
      <c r="CC179" s="503"/>
      <c r="CD179" s="503"/>
      <c r="CE179" s="503"/>
      <c r="CF179" s="503"/>
      <c r="CG179" s="503"/>
      <c r="CH179" s="503"/>
      <c r="CI179" s="503"/>
      <c r="CJ179" s="503"/>
      <c r="CK179" s="503"/>
      <c r="CL179" s="503"/>
      <c r="CM179" s="503"/>
      <c r="CN179" s="503"/>
      <c r="CO179" s="503"/>
      <c r="CP179" s="503"/>
      <c r="CQ179" s="503"/>
      <c r="CR179" s="503"/>
      <c r="CS179" s="503"/>
      <c r="CT179" s="503"/>
      <c r="CU179" s="503"/>
      <c r="CV179" s="503"/>
      <c r="CW179" s="503"/>
      <c r="CX179" s="503"/>
      <c r="CY179" s="503"/>
      <c r="CZ179" s="503"/>
      <c r="DA179" s="503"/>
      <c r="DB179" s="503"/>
      <c r="DC179" s="503"/>
      <c r="DD179" s="503"/>
      <c r="DE179" s="503"/>
      <c r="DF179" s="503"/>
      <c r="DG179" s="503"/>
      <c r="DH179" s="503"/>
      <c r="DI179" s="503"/>
      <c r="DJ179" s="503"/>
      <c r="DK179" s="503"/>
      <c r="DL179" s="503"/>
      <c r="DM179" s="503"/>
      <c r="DN179" s="503"/>
      <c r="DO179" s="503"/>
      <c r="DP179" s="503"/>
      <c r="DQ179" s="503"/>
      <c r="DR179" s="503"/>
      <c r="DS179" s="503"/>
      <c r="DT179" s="503"/>
      <c r="DU179" s="503"/>
      <c r="DV179" s="503"/>
      <c r="DW179" s="503"/>
      <c r="DX179" s="503"/>
      <c r="DY179" s="503"/>
      <c r="DZ179" s="503"/>
      <c r="EA179" s="503"/>
      <c r="EB179" s="503"/>
      <c r="EC179" s="503"/>
      <c r="ED179" s="503"/>
      <c r="EE179" s="503"/>
      <c r="EF179" s="503"/>
      <c r="EG179" s="503"/>
      <c r="EH179" s="503"/>
      <c r="EI179" s="503"/>
      <c r="EJ179" s="503"/>
      <c r="EK179" s="503"/>
      <c r="EL179" s="503"/>
      <c r="EM179" s="503"/>
      <c r="EN179" s="503"/>
      <c r="EO179" s="503"/>
      <c r="EP179" s="503"/>
      <c r="EQ179" s="503"/>
      <c r="ER179" s="503"/>
      <c r="ES179" s="503"/>
      <c r="ET179" s="508"/>
      <c r="EU179" s="508"/>
      <c r="EV179" s="508"/>
      <c r="EW179" s="508"/>
      <c r="EX179" s="508"/>
      <c r="EY179" s="508"/>
      <c r="EZ179" s="508"/>
      <c r="FA179" s="508"/>
      <c r="FB179" s="508"/>
      <c r="FC179" s="508"/>
      <c r="FD179" s="508"/>
      <c r="FE179" s="508"/>
      <c r="FF179" s="508"/>
      <c r="FG179" s="508"/>
      <c r="FH179" s="508"/>
      <c r="FI179" s="508"/>
      <c r="FJ179" s="508"/>
      <c r="FK179" s="508"/>
      <c r="FL179" s="508"/>
      <c r="FM179" s="508"/>
      <c r="FN179" s="508"/>
      <c r="FO179" s="508"/>
      <c r="FP179" s="508"/>
      <c r="FQ179" s="508"/>
      <c r="FR179" s="508"/>
      <c r="FS179" s="508"/>
      <c r="FT179" s="508"/>
      <c r="FU179" s="508"/>
      <c r="FV179" s="508"/>
    </row>
    <row r="180" spans="1:9" s="472" customFormat="1" ht="27.75" customHeight="1">
      <c r="A180" s="494" t="s">
        <v>271</v>
      </c>
      <c r="B180" s="495">
        <v>2147.73</v>
      </c>
      <c r="C180" s="495">
        <v>2147.73</v>
      </c>
      <c r="D180" s="495">
        <v>0</v>
      </c>
      <c r="E180" s="495">
        <v>1237.04756</v>
      </c>
      <c r="F180" s="495">
        <v>1237.04756</v>
      </c>
      <c r="G180" s="495">
        <v>0</v>
      </c>
      <c r="H180" s="496">
        <v>57.59790848942837</v>
      </c>
      <c r="I180" s="513"/>
    </row>
    <row r="181" spans="1:9" s="472" customFormat="1" ht="27.75" customHeight="1">
      <c r="A181" s="494" t="s">
        <v>272</v>
      </c>
      <c r="B181" s="495">
        <v>85</v>
      </c>
      <c r="C181" s="495">
        <v>85</v>
      </c>
      <c r="D181" s="495">
        <v>0</v>
      </c>
      <c r="E181" s="495">
        <v>90</v>
      </c>
      <c r="F181" s="495">
        <v>90</v>
      </c>
      <c r="G181" s="495">
        <v>0</v>
      </c>
      <c r="H181" s="496">
        <v>105.88235294117648</v>
      </c>
      <c r="I181" s="504"/>
    </row>
    <row r="182" spans="1:9" s="472" customFormat="1" ht="27.75" customHeight="1">
      <c r="A182" s="494" t="s">
        <v>273</v>
      </c>
      <c r="B182" s="495">
        <v>2463.95</v>
      </c>
      <c r="C182" s="495">
        <v>2463.95</v>
      </c>
      <c r="D182" s="495">
        <v>0</v>
      </c>
      <c r="E182" s="495">
        <v>1939.312092</v>
      </c>
      <c r="F182" s="495">
        <v>1939.312092</v>
      </c>
      <c r="G182" s="495">
        <v>0</v>
      </c>
      <c r="H182" s="496">
        <v>78.70744503743988</v>
      </c>
      <c r="I182" s="504" t="s">
        <v>948</v>
      </c>
    </row>
    <row r="183" spans="1:9" s="472" customFormat="1" ht="27.75" customHeight="1">
      <c r="A183" s="494" t="s">
        <v>274</v>
      </c>
      <c r="B183" s="495">
        <v>140.71</v>
      </c>
      <c r="C183" s="495">
        <v>140.71</v>
      </c>
      <c r="D183" s="495">
        <v>0</v>
      </c>
      <c r="E183" s="495">
        <v>170.42326</v>
      </c>
      <c r="F183" s="495">
        <v>156.42326</v>
      </c>
      <c r="G183" s="495">
        <v>0</v>
      </c>
      <c r="H183" s="496">
        <v>121.11666548219742</v>
      </c>
      <c r="I183" s="504"/>
    </row>
    <row r="184" spans="1:9" s="472" customFormat="1" ht="27.75" customHeight="1">
      <c r="A184" s="494" t="s">
        <v>275</v>
      </c>
      <c r="B184" s="495">
        <v>0</v>
      </c>
      <c r="C184" s="495">
        <v>0</v>
      </c>
      <c r="D184" s="495">
        <v>0</v>
      </c>
      <c r="E184" s="495">
        <v>148.069411</v>
      </c>
      <c r="F184" s="495">
        <v>148.069411</v>
      </c>
      <c r="G184" s="495">
        <v>0</v>
      </c>
      <c r="H184" s="496"/>
      <c r="I184" s="504"/>
    </row>
    <row r="185" spans="1:178" s="472" customFormat="1" ht="36" customHeight="1">
      <c r="A185" s="494" t="s">
        <v>276</v>
      </c>
      <c r="B185" s="495">
        <v>1005.24</v>
      </c>
      <c r="C185" s="495">
        <v>963.34</v>
      </c>
      <c r="D185" s="495">
        <v>0</v>
      </c>
      <c r="E185" s="495">
        <v>1703.27</v>
      </c>
      <c r="F185" s="495">
        <v>1657.27</v>
      </c>
      <c r="G185" s="495">
        <v>0</v>
      </c>
      <c r="H185" s="496">
        <v>169.4391389121006</v>
      </c>
      <c r="I185" s="504" t="s">
        <v>949</v>
      </c>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3"/>
      <c r="AH185" s="503"/>
      <c r="AI185" s="503"/>
      <c r="AJ185" s="503"/>
      <c r="AK185" s="503"/>
      <c r="AL185" s="503"/>
      <c r="AM185" s="503"/>
      <c r="AN185" s="503"/>
      <c r="AO185" s="503"/>
      <c r="AP185" s="503"/>
      <c r="AQ185" s="503"/>
      <c r="AR185" s="503"/>
      <c r="AS185" s="503"/>
      <c r="AT185" s="503"/>
      <c r="AU185" s="503"/>
      <c r="AV185" s="503"/>
      <c r="AW185" s="503"/>
      <c r="AX185" s="503"/>
      <c r="AY185" s="503"/>
      <c r="AZ185" s="503"/>
      <c r="BA185" s="503"/>
      <c r="BB185" s="503"/>
      <c r="BC185" s="503"/>
      <c r="BD185" s="503"/>
      <c r="BE185" s="503"/>
      <c r="BF185" s="503"/>
      <c r="BG185" s="503"/>
      <c r="BH185" s="503"/>
      <c r="BI185" s="503"/>
      <c r="BJ185" s="503"/>
      <c r="BK185" s="503"/>
      <c r="BL185" s="503"/>
      <c r="BM185" s="503"/>
      <c r="BN185" s="503"/>
      <c r="BO185" s="503"/>
      <c r="BP185" s="503"/>
      <c r="BQ185" s="503"/>
      <c r="BR185" s="503"/>
      <c r="BS185" s="503"/>
      <c r="BT185" s="503"/>
      <c r="BU185" s="503"/>
      <c r="BV185" s="503"/>
      <c r="BW185" s="503"/>
      <c r="BX185" s="503"/>
      <c r="BY185" s="503"/>
      <c r="BZ185" s="503"/>
      <c r="CA185" s="503"/>
      <c r="CB185" s="503"/>
      <c r="CC185" s="503"/>
      <c r="CD185" s="503"/>
      <c r="CE185" s="503"/>
      <c r="CF185" s="503"/>
      <c r="CG185" s="503"/>
      <c r="CH185" s="503"/>
      <c r="CI185" s="503"/>
      <c r="CJ185" s="503"/>
      <c r="CK185" s="503"/>
      <c r="CL185" s="503"/>
      <c r="CM185" s="503"/>
      <c r="CN185" s="503"/>
      <c r="CO185" s="503"/>
      <c r="CP185" s="503"/>
      <c r="CQ185" s="503"/>
      <c r="CR185" s="503"/>
      <c r="CS185" s="503"/>
      <c r="CT185" s="503"/>
      <c r="CU185" s="503"/>
      <c r="CV185" s="503"/>
      <c r="CW185" s="503"/>
      <c r="CX185" s="503"/>
      <c r="CY185" s="503"/>
      <c r="CZ185" s="503"/>
      <c r="DA185" s="503"/>
      <c r="DB185" s="503"/>
      <c r="DC185" s="503"/>
      <c r="DD185" s="503"/>
      <c r="DE185" s="503"/>
      <c r="DF185" s="503"/>
      <c r="DG185" s="503"/>
      <c r="DH185" s="503"/>
      <c r="DI185" s="503"/>
      <c r="DJ185" s="503"/>
      <c r="DK185" s="503"/>
      <c r="DL185" s="503"/>
      <c r="DM185" s="503"/>
      <c r="DN185" s="503"/>
      <c r="DO185" s="503"/>
      <c r="DP185" s="503"/>
      <c r="DQ185" s="503"/>
      <c r="DR185" s="503"/>
      <c r="DS185" s="503"/>
      <c r="DT185" s="503"/>
      <c r="DU185" s="503"/>
      <c r="DV185" s="503"/>
      <c r="DW185" s="503"/>
      <c r="DX185" s="503"/>
      <c r="DY185" s="503"/>
      <c r="DZ185" s="503"/>
      <c r="EA185" s="503"/>
      <c r="EB185" s="503"/>
      <c r="EC185" s="503"/>
      <c r="ED185" s="503"/>
      <c r="EE185" s="503"/>
      <c r="EF185" s="503"/>
      <c r="EG185" s="503"/>
      <c r="EH185" s="503"/>
      <c r="EI185" s="503"/>
      <c r="EJ185" s="503"/>
      <c r="EK185" s="503"/>
      <c r="EL185" s="503"/>
      <c r="EM185" s="503"/>
      <c r="EN185" s="503"/>
      <c r="EO185" s="503"/>
      <c r="EP185" s="503"/>
      <c r="EQ185" s="503"/>
      <c r="ER185" s="503"/>
      <c r="ES185" s="503"/>
      <c r="ET185" s="508"/>
      <c r="EU185" s="508"/>
      <c r="EV185" s="508"/>
      <c r="EW185" s="508"/>
      <c r="EX185" s="508"/>
      <c r="EY185" s="508"/>
      <c r="EZ185" s="508"/>
      <c r="FA185" s="508"/>
      <c r="FB185" s="508"/>
      <c r="FC185" s="508"/>
      <c r="FD185" s="508"/>
      <c r="FE185" s="508"/>
      <c r="FF185" s="508"/>
      <c r="FG185" s="508"/>
      <c r="FH185" s="508"/>
      <c r="FI185" s="508"/>
      <c r="FJ185" s="508"/>
      <c r="FK185" s="508"/>
      <c r="FL185" s="508"/>
      <c r="FM185" s="508"/>
      <c r="FN185" s="508"/>
      <c r="FO185" s="508"/>
      <c r="FP185" s="508"/>
      <c r="FQ185" s="508"/>
      <c r="FR185" s="508"/>
      <c r="FS185" s="508"/>
      <c r="FT185" s="508"/>
      <c r="FU185" s="508"/>
      <c r="FV185" s="508"/>
    </row>
    <row r="186" spans="1:9" s="472" customFormat="1" ht="27.75" customHeight="1">
      <c r="A186" s="494" t="s">
        <v>277</v>
      </c>
      <c r="B186" s="495">
        <v>788.34</v>
      </c>
      <c r="C186" s="495">
        <v>788.34</v>
      </c>
      <c r="D186" s="495">
        <v>0</v>
      </c>
      <c r="E186" s="495">
        <v>434.235131</v>
      </c>
      <c r="F186" s="495">
        <v>434.235131</v>
      </c>
      <c r="G186" s="495">
        <v>0</v>
      </c>
      <c r="H186" s="496">
        <v>55.08221465357587</v>
      </c>
      <c r="I186" s="504"/>
    </row>
    <row r="187" spans="1:9" s="472" customFormat="1" ht="33" customHeight="1">
      <c r="A187" s="494" t="s">
        <v>278</v>
      </c>
      <c r="B187" s="495">
        <v>2001.3</v>
      </c>
      <c r="C187" s="495">
        <v>2001.3</v>
      </c>
      <c r="D187" s="495">
        <v>0</v>
      </c>
      <c r="E187" s="495">
        <v>1786</v>
      </c>
      <c r="F187" s="495">
        <v>1786</v>
      </c>
      <c r="G187" s="495">
        <v>0</v>
      </c>
      <c r="H187" s="496">
        <v>89.24199270474192</v>
      </c>
      <c r="I187" s="504" t="s">
        <v>950</v>
      </c>
    </row>
    <row r="188" spans="1:9" s="472" customFormat="1" ht="33.75" customHeight="1">
      <c r="A188" s="494" t="s">
        <v>279</v>
      </c>
      <c r="B188" s="495">
        <v>453.04</v>
      </c>
      <c r="C188" s="495">
        <v>439.64</v>
      </c>
      <c r="D188" s="495">
        <v>0</v>
      </c>
      <c r="E188" s="495">
        <v>544</v>
      </c>
      <c r="F188" s="495">
        <v>544</v>
      </c>
      <c r="G188" s="495">
        <v>0</v>
      </c>
      <c r="H188" s="496">
        <v>120.07769733356876</v>
      </c>
      <c r="I188" s="504" t="s">
        <v>951</v>
      </c>
    </row>
    <row r="189" spans="1:9" s="472" customFormat="1" ht="19.5" customHeight="1">
      <c r="A189" s="494" t="s">
        <v>280</v>
      </c>
      <c r="B189" s="495">
        <v>1367.76</v>
      </c>
      <c r="C189" s="495">
        <v>1284.76</v>
      </c>
      <c r="D189" s="495">
        <v>0</v>
      </c>
      <c r="E189" s="495">
        <v>2827.2437600000003</v>
      </c>
      <c r="F189" s="495">
        <v>2827.2437600000003</v>
      </c>
      <c r="G189" s="495">
        <v>0</v>
      </c>
      <c r="H189" s="496">
        <v>206.70612973036208</v>
      </c>
      <c r="I189" s="501"/>
    </row>
    <row r="190" spans="1:9" s="472" customFormat="1" ht="27.75" customHeight="1">
      <c r="A190" s="494" t="s">
        <v>281</v>
      </c>
      <c r="B190" s="495">
        <v>883</v>
      </c>
      <c r="C190" s="495">
        <v>800</v>
      </c>
      <c r="D190" s="495">
        <v>0</v>
      </c>
      <c r="E190" s="495">
        <v>2250</v>
      </c>
      <c r="F190" s="495">
        <v>2250</v>
      </c>
      <c r="G190" s="495">
        <v>0</v>
      </c>
      <c r="H190" s="496">
        <v>254.81313703284258</v>
      </c>
      <c r="I190" s="504" t="s">
        <v>952</v>
      </c>
    </row>
    <row r="191" spans="1:9" s="472" customFormat="1" ht="33" customHeight="1">
      <c r="A191" s="494" t="s">
        <v>282</v>
      </c>
      <c r="B191" s="495">
        <v>484.76</v>
      </c>
      <c r="C191" s="495">
        <v>484.76</v>
      </c>
      <c r="D191" s="495">
        <v>0</v>
      </c>
      <c r="E191" s="495">
        <v>577.2437600000001</v>
      </c>
      <c r="F191" s="495">
        <v>577.2437600000001</v>
      </c>
      <c r="G191" s="495">
        <v>0</v>
      </c>
      <c r="H191" s="496">
        <v>119.07825728195398</v>
      </c>
      <c r="I191" s="504" t="s">
        <v>953</v>
      </c>
    </row>
    <row r="192" spans="1:9" s="472" customFormat="1" ht="27" customHeight="1">
      <c r="A192" s="494" t="s">
        <v>954</v>
      </c>
      <c r="B192" s="495">
        <v>0</v>
      </c>
      <c r="C192" s="495">
        <v>0</v>
      </c>
      <c r="D192" s="495">
        <v>0</v>
      </c>
      <c r="E192" s="495">
        <v>0</v>
      </c>
      <c r="F192" s="495">
        <v>0</v>
      </c>
      <c r="G192" s="495">
        <v>0</v>
      </c>
      <c r="H192" s="496"/>
      <c r="I192" s="504"/>
    </row>
    <row r="193" spans="1:9" s="472" customFormat="1" ht="27" customHeight="1">
      <c r="A193" s="494" t="s">
        <v>283</v>
      </c>
      <c r="B193" s="495">
        <v>3448.43</v>
      </c>
      <c r="C193" s="495">
        <v>3448.43</v>
      </c>
      <c r="D193" s="495">
        <v>0</v>
      </c>
      <c r="E193" s="495">
        <v>1376.084323</v>
      </c>
      <c r="F193" s="495">
        <v>1376.084323</v>
      </c>
      <c r="G193" s="495">
        <v>0</v>
      </c>
      <c r="H193" s="496">
        <v>39.904661628625206</v>
      </c>
      <c r="I193" s="501"/>
    </row>
    <row r="194" spans="1:9" s="472" customFormat="1" ht="27" customHeight="1">
      <c r="A194" s="494" t="s">
        <v>164</v>
      </c>
      <c r="B194" s="495">
        <v>271.15</v>
      </c>
      <c r="C194" s="495">
        <v>271.15</v>
      </c>
      <c r="D194" s="495">
        <v>0</v>
      </c>
      <c r="E194" s="495">
        <v>361.048052</v>
      </c>
      <c r="F194" s="495">
        <v>361.048052</v>
      </c>
      <c r="G194" s="495">
        <v>0</v>
      </c>
      <c r="H194" s="496">
        <v>133.15436179236585</v>
      </c>
      <c r="I194" s="501"/>
    </row>
    <row r="195" spans="1:9" s="472" customFormat="1" ht="27" customHeight="1">
      <c r="A195" s="494" t="s">
        <v>165</v>
      </c>
      <c r="B195" s="495">
        <v>32.5</v>
      </c>
      <c r="C195" s="495">
        <v>32.5</v>
      </c>
      <c r="D195" s="495">
        <v>0</v>
      </c>
      <c r="E195" s="495">
        <v>0</v>
      </c>
      <c r="F195" s="495">
        <v>0</v>
      </c>
      <c r="G195" s="495">
        <v>0</v>
      </c>
      <c r="H195" s="496">
        <v>0</v>
      </c>
      <c r="I195" s="501"/>
    </row>
    <row r="196" spans="1:9" s="472" customFormat="1" ht="27" customHeight="1">
      <c r="A196" s="494" t="s">
        <v>284</v>
      </c>
      <c r="B196" s="495">
        <v>200</v>
      </c>
      <c r="C196" s="495">
        <v>200</v>
      </c>
      <c r="D196" s="495">
        <v>0</v>
      </c>
      <c r="E196" s="495">
        <v>0</v>
      </c>
      <c r="F196" s="495">
        <v>0</v>
      </c>
      <c r="G196" s="495">
        <v>0</v>
      </c>
      <c r="H196" s="496">
        <v>0</v>
      </c>
      <c r="I196" s="501"/>
    </row>
    <row r="197" spans="1:9" s="472" customFormat="1" ht="27" customHeight="1">
      <c r="A197" s="494" t="s">
        <v>285</v>
      </c>
      <c r="B197" s="495">
        <v>2730.88</v>
      </c>
      <c r="C197" s="495">
        <v>2730.88</v>
      </c>
      <c r="D197" s="495">
        <v>0</v>
      </c>
      <c r="E197" s="495">
        <v>330.036271</v>
      </c>
      <c r="F197" s="495">
        <v>330.036271</v>
      </c>
      <c r="G197" s="495">
        <v>0</v>
      </c>
      <c r="H197" s="496">
        <v>12.085345053609093</v>
      </c>
      <c r="I197" s="504"/>
    </row>
    <row r="198" spans="1:9" s="472" customFormat="1" ht="30" customHeight="1">
      <c r="A198" s="494" t="s">
        <v>286</v>
      </c>
      <c r="B198" s="495">
        <v>60</v>
      </c>
      <c r="C198" s="495">
        <v>60</v>
      </c>
      <c r="D198" s="495">
        <v>0</v>
      </c>
      <c r="E198" s="495">
        <v>60</v>
      </c>
      <c r="F198" s="495">
        <v>60</v>
      </c>
      <c r="G198" s="495">
        <v>0</v>
      </c>
      <c r="H198" s="496">
        <v>100</v>
      </c>
      <c r="I198" s="504" t="s">
        <v>955</v>
      </c>
    </row>
    <row r="199" spans="1:9" s="472" customFormat="1" ht="36" customHeight="1">
      <c r="A199" s="494" t="s">
        <v>287</v>
      </c>
      <c r="B199" s="495">
        <v>153.9</v>
      </c>
      <c r="C199" s="495">
        <v>153.9</v>
      </c>
      <c r="D199" s="495">
        <v>0</v>
      </c>
      <c r="E199" s="495">
        <v>625</v>
      </c>
      <c r="F199" s="495">
        <v>625</v>
      </c>
      <c r="G199" s="495">
        <v>0</v>
      </c>
      <c r="H199" s="496">
        <v>406.1078622482131</v>
      </c>
      <c r="I199" s="504" t="s">
        <v>956</v>
      </c>
    </row>
    <row r="200" spans="1:9" s="472" customFormat="1" ht="27" customHeight="1">
      <c r="A200" s="494" t="s">
        <v>288</v>
      </c>
      <c r="B200" s="495">
        <v>1134.42</v>
      </c>
      <c r="C200" s="495">
        <v>1089.42</v>
      </c>
      <c r="D200" s="495">
        <v>0</v>
      </c>
      <c r="E200" s="495">
        <v>2859.673816</v>
      </c>
      <c r="F200" s="495">
        <v>2814.673816</v>
      </c>
      <c r="G200" s="495">
        <v>0</v>
      </c>
      <c r="H200" s="496">
        <v>252.0824576435535</v>
      </c>
      <c r="I200" s="501"/>
    </row>
    <row r="201" spans="1:9" s="472" customFormat="1" ht="27" customHeight="1">
      <c r="A201" s="494" t="s">
        <v>957</v>
      </c>
      <c r="B201" s="495">
        <v>0</v>
      </c>
      <c r="C201" s="495">
        <v>0</v>
      </c>
      <c r="D201" s="495">
        <v>0</v>
      </c>
      <c r="E201" s="495">
        <v>0</v>
      </c>
      <c r="F201" s="495">
        <v>0</v>
      </c>
      <c r="G201" s="495">
        <v>0</v>
      </c>
      <c r="H201" s="496"/>
      <c r="I201" s="504"/>
    </row>
    <row r="202" spans="1:178" s="472" customFormat="1" ht="27" customHeight="1">
      <c r="A202" s="494" t="s">
        <v>289</v>
      </c>
      <c r="B202" s="495">
        <v>641.6</v>
      </c>
      <c r="C202" s="495">
        <v>641.6</v>
      </c>
      <c r="D202" s="495">
        <v>0</v>
      </c>
      <c r="E202" s="495">
        <v>541.6</v>
      </c>
      <c r="F202" s="495">
        <v>541.6</v>
      </c>
      <c r="G202" s="495">
        <v>0</v>
      </c>
      <c r="H202" s="496">
        <v>84.4139650872818</v>
      </c>
      <c r="I202" s="504"/>
      <c r="J202" s="503"/>
      <c r="K202" s="503"/>
      <c r="L202" s="503"/>
      <c r="M202" s="503"/>
      <c r="N202" s="503"/>
      <c r="O202" s="503"/>
      <c r="P202" s="503"/>
      <c r="Q202" s="503"/>
      <c r="R202" s="503"/>
      <c r="S202" s="503"/>
      <c r="T202" s="503"/>
      <c r="U202" s="503"/>
      <c r="V202" s="503"/>
      <c r="W202" s="503"/>
      <c r="X202" s="503"/>
      <c r="Y202" s="503"/>
      <c r="Z202" s="503"/>
      <c r="AA202" s="503"/>
      <c r="AB202" s="503"/>
      <c r="AC202" s="503"/>
      <c r="AD202" s="503"/>
      <c r="AE202" s="503"/>
      <c r="AF202" s="503"/>
      <c r="AG202" s="503"/>
      <c r="AH202" s="503"/>
      <c r="AI202" s="503"/>
      <c r="AJ202" s="503"/>
      <c r="AK202" s="503"/>
      <c r="AL202" s="503"/>
      <c r="AM202" s="503"/>
      <c r="AN202" s="503"/>
      <c r="AO202" s="503"/>
      <c r="AP202" s="503"/>
      <c r="AQ202" s="503"/>
      <c r="AR202" s="503"/>
      <c r="AS202" s="503"/>
      <c r="AT202" s="503"/>
      <c r="AU202" s="503"/>
      <c r="AV202" s="503"/>
      <c r="AW202" s="503"/>
      <c r="AX202" s="503"/>
      <c r="AY202" s="503"/>
      <c r="AZ202" s="503"/>
      <c r="BA202" s="503"/>
      <c r="BB202" s="503"/>
      <c r="BC202" s="503"/>
      <c r="BD202" s="503"/>
      <c r="BE202" s="503"/>
      <c r="BF202" s="503"/>
      <c r="BG202" s="503"/>
      <c r="BH202" s="503"/>
      <c r="BI202" s="503"/>
      <c r="BJ202" s="503"/>
      <c r="BK202" s="503"/>
      <c r="BL202" s="503"/>
      <c r="BM202" s="503"/>
      <c r="BN202" s="503"/>
      <c r="BO202" s="503"/>
      <c r="BP202" s="503"/>
      <c r="BQ202" s="503"/>
      <c r="BR202" s="503"/>
      <c r="BS202" s="503"/>
      <c r="BT202" s="503"/>
      <c r="BU202" s="503"/>
      <c r="BV202" s="503"/>
      <c r="BW202" s="503"/>
      <c r="BX202" s="503"/>
      <c r="BY202" s="503"/>
      <c r="BZ202" s="503"/>
      <c r="CA202" s="503"/>
      <c r="CB202" s="503"/>
      <c r="CC202" s="503"/>
      <c r="CD202" s="503"/>
      <c r="CE202" s="503"/>
      <c r="CF202" s="503"/>
      <c r="CG202" s="503"/>
      <c r="CH202" s="503"/>
      <c r="CI202" s="503"/>
      <c r="CJ202" s="503"/>
      <c r="CK202" s="503"/>
      <c r="CL202" s="503"/>
      <c r="CM202" s="503"/>
      <c r="CN202" s="503"/>
      <c r="CO202" s="503"/>
      <c r="CP202" s="503"/>
      <c r="CQ202" s="503"/>
      <c r="CR202" s="503"/>
      <c r="CS202" s="503"/>
      <c r="CT202" s="503"/>
      <c r="CU202" s="503"/>
      <c r="CV202" s="503"/>
      <c r="CW202" s="503"/>
      <c r="CX202" s="503"/>
      <c r="CY202" s="503"/>
      <c r="CZ202" s="503"/>
      <c r="DA202" s="503"/>
      <c r="DB202" s="503"/>
      <c r="DC202" s="503"/>
      <c r="DD202" s="503"/>
      <c r="DE202" s="503"/>
      <c r="DF202" s="503"/>
      <c r="DG202" s="503"/>
      <c r="DH202" s="503"/>
      <c r="DI202" s="503"/>
      <c r="DJ202" s="503"/>
      <c r="DK202" s="503"/>
      <c r="DL202" s="503"/>
      <c r="DM202" s="503"/>
      <c r="DN202" s="503"/>
      <c r="DO202" s="503"/>
      <c r="DP202" s="503"/>
      <c r="DQ202" s="503"/>
      <c r="DR202" s="503"/>
      <c r="DS202" s="503"/>
      <c r="DT202" s="503"/>
      <c r="DU202" s="503"/>
      <c r="DV202" s="503"/>
      <c r="DW202" s="503"/>
      <c r="DX202" s="503"/>
      <c r="DY202" s="503"/>
      <c r="DZ202" s="503"/>
      <c r="EA202" s="503"/>
      <c r="EB202" s="503"/>
      <c r="EC202" s="503"/>
      <c r="ED202" s="503"/>
      <c r="EE202" s="503"/>
      <c r="EF202" s="503"/>
      <c r="EG202" s="503"/>
      <c r="EH202" s="503"/>
      <c r="EI202" s="503"/>
      <c r="EJ202" s="503"/>
      <c r="EK202" s="503"/>
      <c r="EL202" s="503"/>
      <c r="EM202" s="503"/>
      <c r="EN202" s="503"/>
      <c r="EO202" s="503"/>
      <c r="EP202" s="503"/>
      <c r="EQ202" s="503"/>
      <c r="ER202" s="503"/>
      <c r="ES202" s="503"/>
      <c r="ET202" s="508"/>
      <c r="EU202" s="508"/>
      <c r="EV202" s="508"/>
      <c r="EW202" s="508"/>
      <c r="EX202" s="508"/>
      <c r="EY202" s="508"/>
      <c r="EZ202" s="508"/>
      <c r="FA202" s="508"/>
      <c r="FB202" s="508"/>
      <c r="FC202" s="508"/>
      <c r="FD202" s="508"/>
      <c r="FE202" s="508"/>
      <c r="FF202" s="508"/>
      <c r="FG202" s="508"/>
      <c r="FH202" s="508"/>
      <c r="FI202" s="508"/>
      <c r="FJ202" s="508"/>
      <c r="FK202" s="508"/>
      <c r="FL202" s="508"/>
      <c r="FM202" s="508"/>
      <c r="FN202" s="508"/>
      <c r="FO202" s="508"/>
      <c r="FP202" s="508"/>
      <c r="FQ202" s="508"/>
      <c r="FR202" s="508"/>
      <c r="FS202" s="508"/>
      <c r="FT202" s="508"/>
      <c r="FU202" s="508"/>
      <c r="FV202" s="508"/>
    </row>
    <row r="203" spans="1:149" s="472" customFormat="1" ht="42" customHeight="1">
      <c r="A203" s="494" t="s">
        <v>958</v>
      </c>
      <c r="B203" s="495">
        <v>492.82</v>
      </c>
      <c r="C203" s="495">
        <v>447.82</v>
      </c>
      <c r="D203" s="495">
        <v>0</v>
      </c>
      <c r="E203" s="495">
        <v>2318.073816</v>
      </c>
      <c r="F203" s="495">
        <v>2273.073816</v>
      </c>
      <c r="G203" s="495">
        <v>0</v>
      </c>
      <c r="H203" s="496">
        <v>470.3692658577168</v>
      </c>
      <c r="I203" s="504" t="s">
        <v>959</v>
      </c>
      <c r="J203" s="514"/>
      <c r="K203" s="514"/>
      <c r="L203" s="514"/>
      <c r="M203" s="514"/>
      <c r="N203" s="514"/>
      <c r="O203" s="514"/>
      <c r="P203" s="514"/>
      <c r="Q203" s="514"/>
      <c r="R203" s="514"/>
      <c r="S203" s="514"/>
      <c r="T203" s="514"/>
      <c r="U203" s="514"/>
      <c r="V203" s="514"/>
      <c r="W203" s="514"/>
      <c r="X203" s="514"/>
      <c r="Y203" s="514"/>
      <c r="Z203" s="514"/>
      <c r="AA203" s="514"/>
      <c r="AB203" s="514"/>
      <c r="AC203" s="514"/>
      <c r="AD203" s="514"/>
      <c r="AE203" s="514"/>
      <c r="AF203" s="514"/>
      <c r="AG203" s="514"/>
      <c r="AH203" s="514"/>
      <c r="AI203" s="514"/>
      <c r="AJ203" s="514"/>
      <c r="AK203" s="514"/>
      <c r="AL203" s="514"/>
      <c r="AM203" s="514"/>
      <c r="AN203" s="514"/>
      <c r="AO203" s="514"/>
      <c r="AP203" s="514"/>
      <c r="AQ203" s="514"/>
      <c r="AR203" s="514"/>
      <c r="AS203" s="514"/>
      <c r="AT203" s="514"/>
      <c r="AU203" s="514"/>
      <c r="AV203" s="514"/>
      <c r="AW203" s="514"/>
      <c r="AX203" s="514"/>
      <c r="AY203" s="514"/>
      <c r="AZ203" s="514"/>
      <c r="BA203" s="514"/>
      <c r="BB203" s="514"/>
      <c r="BC203" s="514"/>
      <c r="BD203" s="514"/>
      <c r="BE203" s="514"/>
      <c r="BF203" s="514"/>
      <c r="BG203" s="514"/>
      <c r="BH203" s="514"/>
      <c r="BI203" s="514"/>
      <c r="BJ203" s="514"/>
      <c r="BK203" s="514"/>
      <c r="BL203" s="514"/>
      <c r="BM203" s="514"/>
      <c r="BN203" s="514"/>
      <c r="BO203" s="514"/>
      <c r="BP203" s="514"/>
      <c r="BQ203" s="514"/>
      <c r="BR203" s="514"/>
      <c r="BS203" s="514"/>
      <c r="BT203" s="514"/>
      <c r="BU203" s="514"/>
      <c r="BV203" s="514"/>
      <c r="BW203" s="514"/>
      <c r="BX203" s="514"/>
      <c r="BY203" s="514"/>
      <c r="BZ203" s="514"/>
      <c r="CA203" s="514"/>
      <c r="CB203" s="514"/>
      <c r="CC203" s="514"/>
      <c r="CD203" s="514"/>
      <c r="CE203" s="514"/>
      <c r="CF203" s="514"/>
      <c r="CG203" s="514"/>
      <c r="CH203" s="514"/>
      <c r="CI203" s="514"/>
      <c r="CJ203" s="514"/>
      <c r="CK203" s="514"/>
      <c r="CL203" s="514"/>
      <c r="CM203" s="514"/>
      <c r="CN203" s="514"/>
      <c r="CO203" s="514"/>
      <c r="CP203" s="514"/>
      <c r="CQ203" s="514"/>
      <c r="CR203" s="514"/>
      <c r="CS203" s="514"/>
      <c r="CT203" s="514"/>
      <c r="CU203" s="514"/>
      <c r="CV203" s="514"/>
      <c r="CW203" s="514"/>
      <c r="CX203" s="514"/>
      <c r="CY203" s="514"/>
      <c r="CZ203" s="514"/>
      <c r="DA203" s="514"/>
      <c r="DB203" s="514"/>
      <c r="DC203" s="514"/>
      <c r="DD203" s="514"/>
      <c r="DE203" s="514"/>
      <c r="DF203" s="514"/>
      <c r="DG203" s="514"/>
      <c r="DH203" s="514"/>
      <c r="DI203" s="514"/>
      <c r="DJ203" s="514"/>
      <c r="DK203" s="514"/>
      <c r="DL203" s="514"/>
      <c r="DM203" s="514"/>
      <c r="DN203" s="514"/>
      <c r="DO203" s="514"/>
      <c r="DP203" s="514"/>
      <c r="DQ203" s="514"/>
      <c r="DR203" s="514"/>
      <c r="DS203" s="514"/>
      <c r="DT203" s="514"/>
      <c r="DU203" s="514"/>
      <c r="DV203" s="514"/>
      <c r="DW203" s="514"/>
      <c r="DX203" s="514"/>
      <c r="DY203" s="514"/>
      <c r="DZ203" s="514"/>
      <c r="EA203" s="514"/>
      <c r="EB203" s="514"/>
      <c r="EC203" s="514"/>
      <c r="ED203" s="514"/>
      <c r="EE203" s="514"/>
      <c r="EF203" s="514"/>
      <c r="EG203" s="514"/>
      <c r="EH203" s="514"/>
      <c r="EI203" s="514"/>
      <c r="EJ203" s="514"/>
      <c r="EK203" s="514"/>
      <c r="EL203" s="514"/>
      <c r="EM203" s="514"/>
      <c r="EN203" s="514"/>
      <c r="EO203" s="514"/>
      <c r="EP203" s="514"/>
      <c r="EQ203" s="514"/>
      <c r="ER203" s="514"/>
      <c r="ES203" s="514"/>
    </row>
    <row r="204" spans="1:149" s="472" customFormat="1" ht="27.75" customHeight="1">
      <c r="A204" s="494" t="s">
        <v>292</v>
      </c>
      <c r="B204" s="495">
        <v>5111.71</v>
      </c>
      <c r="C204" s="495">
        <v>5111.71</v>
      </c>
      <c r="D204" s="495">
        <v>0</v>
      </c>
      <c r="E204" s="495">
        <v>4288.961232</v>
      </c>
      <c r="F204" s="495">
        <v>4288.961232</v>
      </c>
      <c r="G204" s="495">
        <v>0</v>
      </c>
      <c r="H204" s="496">
        <v>83.90462745343534</v>
      </c>
      <c r="I204" s="500">
        <v>0</v>
      </c>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4"/>
      <c r="AK204" s="514"/>
      <c r="AL204" s="514"/>
      <c r="AM204" s="514"/>
      <c r="AN204" s="514"/>
      <c r="AO204" s="514"/>
      <c r="AP204" s="514"/>
      <c r="AQ204" s="514"/>
      <c r="AR204" s="514"/>
      <c r="AS204" s="514"/>
      <c r="AT204" s="514"/>
      <c r="AU204" s="514"/>
      <c r="AV204" s="514"/>
      <c r="AW204" s="514"/>
      <c r="AX204" s="514"/>
      <c r="AY204" s="514"/>
      <c r="AZ204" s="514"/>
      <c r="BA204" s="514"/>
      <c r="BB204" s="514"/>
      <c r="BC204" s="514"/>
      <c r="BD204" s="514"/>
      <c r="BE204" s="514"/>
      <c r="BF204" s="514"/>
      <c r="BG204" s="514"/>
      <c r="BH204" s="514"/>
      <c r="BI204" s="514"/>
      <c r="BJ204" s="514"/>
      <c r="BK204" s="514"/>
      <c r="BL204" s="514"/>
      <c r="BM204" s="514"/>
      <c r="BN204" s="514"/>
      <c r="BO204" s="514"/>
      <c r="BP204" s="514"/>
      <c r="BQ204" s="514"/>
      <c r="BR204" s="514"/>
      <c r="BS204" s="514"/>
      <c r="BT204" s="514"/>
      <c r="BU204" s="514"/>
      <c r="BV204" s="514"/>
      <c r="BW204" s="514"/>
      <c r="BX204" s="514"/>
      <c r="BY204" s="514"/>
      <c r="BZ204" s="514"/>
      <c r="CA204" s="514"/>
      <c r="CB204" s="514"/>
      <c r="CC204" s="514"/>
      <c r="CD204" s="514"/>
      <c r="CE204" s="514"/>
      <c r="CF204" s="514"/>
      <c r="CG204" s="514"/>
      <c r="CH204" s="514"/>
      <c r="CI204" s="514"/>
      <c r="CJ204" s="514"/>
      <c r="CK204" s="514"/>
      <c r="CL204" s="514"/>
      <c r="CM204" s="514"/>
      <c r="CN204" s="514"/>
      <c r="CO204" s="514"/>
      <c r="CP204" s="514"/>
      <c r="CQ204" s="514"/>
      <c r="CR204" s="514"/>
      <c r="CS204" s="514"/>
      <c r="CT204" s="514"/>
      <c r="CU204" s="514"/>
      <c r="CV204" s="514"/>
      <c r="CW204" s="514"/>
      <c r="CX204" s="514"/>
      <c r="CY204" s="514"/>
      <c r="CZ204" s="514"/>
      <c r="DA204" s="514"/>
      <c r="DB204" s="514"/>
      <c r="DC204" s="514"/>
      <c r="DD204" s="514"/>
      <c r="DE204" s="514"/>
      <c r="DF204" s="514"/>
      <c r="DG204" s="514"/>
      <c r="DH204" s="514"/>
      <c r="DI204" s="514"/>
      <c r="DJ204" s="514"/>
      <c r="DK204" s="514"/>
      <c r="DL204" s="514"/>
      <c r="DM204" s="514"/>
      <c r="DN204" s="514"/>
      <c r="DO204" s="514"/>
      <c r="DP204" s="514"/>
      <c r="DQ204" s="514"/>
      <c r="DR204" s="514"/>
      <c r="DS204" s="514"/>
      <c r="DT204" s="514"/>
      <c r="DU204" s="514"/>
      <c r="DV204" s="514"/>
      <c r="DW204" s="514"/>
      <c r="DX204" s="514"/>
      <c r="DY204" s="514"/>
      <c r="DZ204" s="514"/>
      <c r="EA204" s="514"/>
      <c r="EB204" s="514"/>
      <c r="EC204" s="514"/>
      <c r="ED204" s="514"/>
      <c r="EE204" s="514"/>
      <c r="EF204" s="514"/>
      <c r="EG204" s="514"/>
      <c r="EH204" s="514"/>
      <c r="EI204" s="514"/>
      <c r="EJ204" s="514"/>
      <c r="EK204" s="514"/>
      <c r="EL204" s="514"/>
      <c r="EM204" s="514"/>
      <c r="EN204" s="514"/>
      <c r="EO204" s="514"/>
      <c r="EP204" s="514"/>
      <c r="EQ204" s="514"/>
      <c r="ER204" s="514"/>
      <c r="ES204" s="514"/>
    </row>
    <row r="205" spans="1:9" s="472" customFormat="1" ht="21" customHeight="1">
      <c r="A205" s="494" t="s">
        <v>293</v>
      </c>
      <c r="B205" s="495">
        <v>806.84</v>
      </c>
      <c r="C205" s="495">
        <v>806.84</v>
      </c>
      <c r="D205" s="495">
        <v>0</v>
      </c>
      <c r="E205" s="495">
        <v>526.362721</v>
      </c>
      <c r="F205" s="495">
        <v>526.362721</v>
      </c>
      <c r="G205" s="495">
        <v>0</v>
      </c>
      <c r="H205" s="496">
        <v>65.23755899558772</v>
      </c>
      <c r="I205" s="504"/>
    </row>
    <row r="206" spans="1:9" s="472" customFormat="1" ht="27" customHeight="1">
      <c r="A206" s="494" t="s">
        <v>294</v>
      </c>
      <c r="B206" s="495">
        <v>3704.87</v>
      </c>
      <c r="C206" s="495">
        <v>3704.87</v>
      </c>
      <c r="D206" s="495">
        <v>0</v>
      </c>
      <c r="E206" s="495">
        <v>3494.098511</v>
      </c>
      <c r="F206" s="495">
        <v>3494.098511</v>
      </c>
      <c r="G206" s="495">
        <v>0</v>
      </c>
      <c r="H206" s="496">
        <v>94.31096127529442</v>
      </c>
      <c r="I206" s="504" t="s">
        <v>960</v>
      </c>
    </row>
    <row r="207" spans="1:149" s="472" customFormat="1" ht="27" customHeight="1">
      <c r="A207" s="494" t="s">
        <v>295</v>
      </c>
      <c r="B207" s="495">
        <v>600</v>
      </c>
      <c r="C207" s="495">
        <v>600</v>
      </c>
      <c r="D207" s="495">
        <v>0</v>
      </c>
      <c r="E207" s="495">
        <v>268.5</v>
      </c>
      <c r="F207" s="495">
        <v>268.5</v>
      </c>
      <c r="G207" s="495">
        <v>0</v>
      </c>
      <c r="H207" s="496">
        <v>44.75</v>
      </c>
      <c r="I207" s="504"/>
      <c r="J207" s="514"/>
      <c r="K207" s="514"/>
      <c r="L207" s="514"/>
      <c r="M207" s="514"/>
      <c r="N207" s="514"/>
      <c r="O207" s="514"/>
      <c r="P207" s="514"/>
      <c r="Q207" s="514"/>
      <c r="R207" s="514"/>
      <c r="S207" s="514"/>
      <c r="T207" s="514"/>
      <c r="U207" s="514"/>
      <c r="V207" s="514"/>
      <c r="W207" s="514"/>
      <c r="X207" s="514"/>
      <c r="Y207" s="514"/>
      <c r="Z207" s="514"/>
      <c r="AA207" s="514"/>
      <c r="AB207" s="514"/>
      <c r="AC207" s="514"/>
      <c r="AD207" s="514"/>
      <c r="AE207" s="514"/>
      <c r="AF207" s="514"/>
      <c r="AG207" s="514"/>
      <c r="AH207" s="514"/>
      <c r="AI207" s="514"/>
      <c r="AJ207" s="514"/>
      <c r="AK207" s="514"/>
      <c r="AL207" s="514"/>
      <c r="AM207" s="514"/>
      <c r="AN207" s="514"/>
      <c r="AO207" s="514"/>
      <c r="AP207" s="514"/>
      <c r="AQ207" s="514"/>
      <c r="AR207" s="514"/>
      <c r="AS207" s="514"/>
      <c r="AT207" s="514"/>
      <c r="AU207" s="514"/>
      <c r="AV207" s="514"/>
      <c r="AW207" s="514"/>
      <c r="AX207" s="514"/>
      <c r="AY207" s="514"/>
      <c r="AZ207" s="514"/>
      <c r="BA207" s="514"/>
      <c r="BB207" s="514"/>
      <c r="BC207" s="514"/>
      <c r="BD207" s="514"/>
      <c r="BE207" s="514"/>
      <c r="BF207" s="514"/>
      <c r="BG207" s="514"/>
      <c r="BH207" s="514"/>
      <c r="BI207" s="514"/>
      <c r="BJ207" s="514"/>
      <c r="BK207" s="514"/>
      <c r="BL207" s="514"/>
      <c r="BM207" s="514"/>
      <c r="BN207" s="514"/>
      <c r="BO207" s="514"/>
      <c r="BP207" s="514"/>
      <c r="BQ207" s="514"/>
      <c r="BR207" s="514"/>
      <c r="BS207" s="514"/>
      <c r="BT207" s="514"/>
      <c r="BU207" s="514"/>
      <c r="BV207" s="514"/>
      <c r="BW207" s="514"/>
      <c r="BX207" s="514"/>
      <c r="BY207" s="514"/>
      <c r="BZ207" s="514"/>
      <c r="CA207" s="514"/>
      <c r="CB207" s="514"/>
      <c r="CC207" s="514"/>
      <c r="CD207" s="514"/>
      <c r="CE207" s="514"/>
      <c r="CF207" s="514"/>
      <c r="CG207" s="514"/>
      <c r="CH207" s="514"/>
      <c r="CI207" s="514"/>
      <c r="CJ207" s="514"/>
      <c r="CK207" s="514"/>
      <c r="CL207" s="514"/>
      <c r="CM207" s="514"/>
      <c r="CN207" s="514"/>
      <c r="CO207" s="514"/>
      <c r="CP207" s="514"/>
      <c r="CQ207" s="514"/>
      <c r="CR207" s="514"/>
      <c r="CS207" s="514"/>
      <c r="CT207" s="514"/>
      <c r="CU207" s="514"/>
      <c r="CV207" s="514"/>
      <c r="CW207" s="514"/>
      <c r="CX207" s="514"/>
      <c r="CY207" s="514"/>
      <c r="CZ207" s="514"/>
      <c r="DA207" s="514"/>
      <c r="DB207" s="514"/>
      <c r="DC207" s="514"/>
      <c r="DD207" s="514"/>
      <c r="DE207" s="514"/>
      <c r="DF207" s="514"/>
      <c r="DG207" s="514"/>
      <c r="DH207" s="514"/>
      <c r="DI207" s="514"/>
      <c r="DJ207" s="514"/>
      <c r="DK207" s="514"/>
      <c r="DL207" s="514"/>
      <c r="DM207" s="514"/>
      <c r="DN207" s="514"/>
      <c r="DO207" s="514"/>
      <c r="DP207" s="514"/>
      <c r="DQ207" s="514"/>
      <c r="DR207" s="514"/>
      <c r="DS207" s="514"/>
      <c r="DT207" s="514"/>
      <c r="DU207" s="514"/>
      <c r="DV207" s="514"/>
      <c r="DW207" s="514"/>
      <c r="DX207" s="514"/>
      <c r="DY207" s="514"/>
      <c r="DZ207" s="514"/>
      <c r="EA207" s="514"/>
      <c r="EB207" s="514"/>
      <c r="EC207" s="514"/>
      <c r="ED207" s="514"/>
      <c r="EE207" s="514"/>
      <c r="EF207" s="514"/>
      <c r="EG207" s="514"/>
      <c r="EH207" s="514"/>
      <c r="EI207" s="514"/>
      <c r="EJ207" s="514"/>
      <c r="EK207" s="514"/>
      <c r="EL207" s="514"/>
      <c r="EM207" s="514"/>
      <c r="EN207" s="514"/>
      <c r="EO207" s="514"/>
      <c r="EP207" s="514"/>
      <c r="EQ207" s="514"/>
      <c r="ER207" s="514"/>
      <c r="ES207" s="514"/>
    </row>
    <row r="208" spans="1:9" s="472" customFormat="1" ht="27" customHeight="1">
      <c r="A208" s="494" t="s">
        <v>961</v>
      </c>
      <c r="B208" s="495">
        <v>4181.3</v>
      </c>
      <c r="C208" s="495">
        <v>4111.3</v>
      </c>
      <c r="D208" s="495">
        <v>0</v>
      </c>
      <c r="E208" s="495">
        <v>13838.04</v>
      </c>
      <c r="F208" s="495">
        <v>13835.04</v>
      </c>
      <c r="G208" s="495">
        <v>0</v>
      </c>
      <c r="H208" s="496">
        <v>330.9506612775931</v>
      </c>
      <c r="I208" s="501"/>
    </row>
    <row r="209" spans="1:9" s="472" customFormat="1" ht="51" customHeight="1">
      <c r="A209" s="494" t="s">
        <v>297</v>
      </c>
      <c r="B209" s="495">
        <v>1436.3</v>
      </c>
      <c r="C209" s="495">
        <v>1386.3</v>
      </c>
      <c r="D209" s="495">
        <v>0</v>
      </c>
      <c r="E209" s="495">
        <v>1369</v>
      </c>
      <c r="F209" s="495">
        <v>1366</v>
      </c>
      <c r="G209" s="495">
        <v>0</v>
      </c>
      <c r="H209" s="496">
        <v>95.3143493699088</v>
      </c>
      <c r="I209" s="504" t="s">
        <v>962</v>
      </c>
    </row>
    <row r="210" spans="1:9" s="472" customFormat="1" ht="36" customHeight="1">
      <c r="A210" s="494" t="s">
        <v>298</v>
      </c>
      <c r="B210" s="495">
        <v>20</v>
      </c>
      <c r="C210" s="495">
        <v>0</v>
      </c>
      <c r="D210" s="495">
        <v>0</v>
      </c>
      <c r="E210" s="495">
        <v>10000</v>
      </c>
      <c r="F210" s="495">
        <v>10000</v>
      </c>
      <c r="G210" s="495">
        <v>0</v>
      </c>
      <c r="H210" s="496">
        <v>50000</v>
      </c>
      <c r="I210" s="504" t="s">
        <v>963</v>
      </c>
    </row>
    <row r="211" spans="1:149" s="472" customFormat="1" ht="36.75" customHeight="1">
      <c r="A211" s="494" t="s">
        <v>964</v>
      </c>
      <c r="B211" s="495">
        <v>2725</v>
      </c>
      <c r="C211" s="495">
        <v>2725</v>
      </c>
      <c r="D211" s="495">
        <v>0</v>
      </c>
      <c r="E211" s="495">
        <v>2469.04</v>
      </c>
      <c r="F211" s="495">
        <v>2469.04</v>
      </c>
      <c r="G211" s="495">
        <v>0</v>
      </c>
      <c r="H211" s="496">
        <v>90.60697247706422</v>
      </c>
      <c r="I211" s="504" t="s">
        <v>965</v>
      </c>
      <c r="J211" s="514"/>
      <c r="K211" s="514"/>
      <c r="L211" s="514"/>
      <c r="M211" s="514"/>
      <c r="N211" s="514"/>
      <c r="O211" s="514"/>
      <c r="P211" s="514"/>
      <c r="Q211" s="514"/>
      <c r="R211" s="514"/>
      <c r="S211" s="514"/>
      <c r="T211" s="514"/>
      <c r="U211" s="514"/>
      <c r="V211" s="514"/>
      <c r="W211" s="514"/>
      <c r="X211" s="514"/>
      <c r="Y211" s="514"/>
      <c r="Z211" s="514"/>
      <c r="AA211" s="514"/>
      <c r="AB211" s="514"/>
      <c r="AC211" s="514"/>
      <c r="AD211" s="514"/>
      <c r="AE211" s="514"/>
      <c r="AF211" s="514"/>
      <c r="AG211" s="514"/>
      <c r="AH211" s="514"/>
      <c r="AI211" s="514"/>
      <c r="AJ211" s="514"/>
      <c r="AK211" s="514"/>
      <c r="AL211" s="514"/>
      <c r="AM211" s="514"/>
      <c r="AN211" s="514"/>
      <c r="AO211" s="514"/>
      <c r="AP211" s="514"/>
      <c r="AQ211" s="514"/>
      <c r="AR211" s="514"/>
      <c r="AS211" s="514"/>
      <c r="AT211" s="514"/>
      <c r="AU211" s="514"/>
      <c r="AV211" s="514"/>
      <c r="AW211" s="514"/>
      <c r="AX211" s="514"/>
      <c r="AY211" s="514"/>
      <c r="AZ211" s="514"/>
      <c r="BA211" s="514"/>
      <c r="BB211" s="514"/>
      <c r="BC211" s="514"/>
      <c r="BD211" s="514"/>
      <c r="BE211" s="514"/>
      <c r="BF211" s="514"/>
      <c r="BG211" s="514"/>
      <c r="BH211" s="514"/>
      <c r="BI211" s="514"/>
      <c r="BJ211" s="514"/>
      <c r="BK211" s="514"/>
      <c r="BL211" s="514"/>
      <c r="BM211" s="514"/>
      <c r="BN211" s="514"/>
      <c r="BO211" s="514"/>
      <c r="BP211" s="514"/>
      <c r="BQ211" s="514"/>
      <c r="BR211" s="514"/>
      <c r="BS211" s="514"/>
      <c r="BT211" s="514"/>
      <c r="BU211" s="514"/>
      <c r="BV211" s="514"/>
      <c r="BW211" s="514"/>
      <c r="BX211" s="514"/>
      <c r="BY211" s="514"/>
      <c r="BZ211" s="514"/>
      <c r="CA211" s="514"/>
      <c r="CB211" s="514"/>
      <c r="CC211" s="514"/>
      <c r="CD211" s="514"/>
      <c r="CE211" s="514"/>
      <c r="CF211" s="514"/>
      <c r="CG211" s="514"/>
      <c r="CH211" s="514"/>
      <c r="CI211" s="514"/>
      <c r="CJ211" s="514"/>
      <c r="CK211" s="514"/>
      <c r="CL211" s="514"/>
      <c r="CM211" s="514"/>
      <c r="CN211" s="514"/>
      <c r="CO211" s="514"/>
      <c r="CP211" s="514"/>
      <c r="CQ211" s="514"/>
      <c r="CR211" s="514"/>
      <c r="CS211" s="514"/>
      <c r="CT211" s="514"/>
      <c r="CU211" s="514"/>
      <c r="CV211" s="514"/>
      <c r="CW211" s="514"/>
      <c r="CX211" s="514"/>
      <c r="CY211" s="514"/>
      <c r="CZ211" s="514"/>
      <c r="DA211" s="514"/>
      <c r="DB211" s="514"/>
      <c r="DC211" s="514"/>
      <c r="DD211" s="514"/>
      <c r="DE211" s="514"/>
      <c r="DF211" s="514"/>
      <c r="DG211" s="514"/>
      <c r="DH211" s="514"/>
      <c r="DI211" s="514"/>
      <c r="DJ211" s="514"/>
      <c r="DK211" s="514"/>
      <c r="DL211" s="514"/>
      <c r="DM211" s="514"/>
      <c r="DN211" s="514"/>
      <c r="DO211" s="514"/>
      <c r="DP211" s="514"/>
      <c r="DQ211" s="514"/>
      <c r="DR211" s="514"/>
      <c r="DS211" s="514"/>
      <c r="DT211" s="514"/>
      <c r="DU211" s="514"/>
      <c r="DV211" s="514"/>
      <c r="DW211" s="514"/>
      <c r="DX211" s="514"/>
      <c r="DY211" s="514"/>
      <c r="DZ211" s="514"/>
      <c r="EA211" s="514"/>
      <c r="EB211" s="514"/>
      <c r="EC211" s="514"/>
      <c r="ED211" s="514"/>
      <c r="EE211" s="514"/>
      <c r="EF211" s="514"/>
      <c r="EG211" s="514"/>
      <c r="EH211" s="514"/>
      <c r="EI211" s="514"/>
      <c r="EJ211" s="514"/>
      <c r="EK211" s="514"/>
      <c r="EL211" s="514"/>
      <c r="EM211" s="514"/>
      <c r="EN211" s="514"/>
      <c r="EO211" s="514"/>
      <c r="EP211" s="514"/>
      <c r="EQ211" s="514"/>
      <c r="ER211" s="514"/>
      <c r="ES211" s="514"/>
    </row>
    <row r="212" spans="1:9" s="472" customFormat="1" ht="27.75" customHeight="1">
      <c r="A212" s="494" t="s">
        <v>56</v>
      </c>
      <c r="B212" s="495">
        <v>29907.162</v>
      </c>
      <c r="C212" s="495">
        <v>29907.162</v>
      </c>
      <c r="D212" s="495">
        <v>220</v>
      </c>
      <c r="E212" s="495">
        <v>44609.315859</v>
      </c>
      <c r="F212" s="495">
        <v>44539.315859</v>
      </c>
      <c r="G212" s="495">
        <v>15</v>
      </c>
      <c r="H212" s="496">
        <v>149.15930792430254</v>
      </c>
      <c r="I212" s="505"/>
    </row>
    <row r="213" spans="1:9" s="472" customFormat="1" ht="27.75" customHeight="1">
      <c r="A213" s="494" t="s">
        <v>302</v>
      </c>
      <c r="B213" s="495">
        <v>5118.09</v>
      </c>
      <c r="C213" s="495">
        <v>5118.09</v>
      </c>
      <c r="D213" s="495">
        <v>0</v>
      </c>
      <c r="E213" s="495">
        <v>4702.8959589999995</v>
      </c>
      <c r="F213" s="495">
        <v>4702.8959589999995</v>
      </c>
      <c r="G213" s="495">
        <v>0</v>
      </c>
      <c r="H213" s="496">
        <v>91.88771512419672</v>
      </c>
      <c r="I213" s="501"/>
    </row>
    <row r="214" spans="1:9" s="472" customFormat="1" ht="33.75" customHeight="1">
      <c r="A214" s="494" t="s">
        <v>966</v>
      </c>
      <c r="B214" s="495">
        <v>1035.27</v>
      </c>
      <c r="C214" s="495">
        <v>1035.27</v>
      </c>
      <c r="D214" s="495">
        <v>0</v>
      </c>
      <c r="E214" s="495">
        <v>513.825751</v>
      </c>
      <c r="F214" s="495">
        <v>513.825751</v>
      </c>
      <c r="G214" s="495">
        <v>0</v>
      </c>
      <c r="H214" s="496">
        <v>49.63205260463454</v>
      </c>
      <c r="I214" s="504"/>
    </row>
    <row r="215" spans="1:9" s="472" customFormat="1" ht="27.75" customHeight="1">
      <c r="A215" s="494" t="s">
        <v>171</v>
      </c>
      <c r="B215" s="495">
        <v>145.47</v>
      </c>
      <c r="C215" s="495">
        <v>145.47</v>
      </c>
      <c r="D215" s="495">
        <v>0</v>
      </c>
      <c r="E215" s="495">
        <v>307.069605</v>
      </c>
      <c r="F215" s="495">
        <v>307.069605</v>
      </c>
      <c r="G215" s="495">
        <v>0</v>
      </c>
      <c r="H215" s="496">
        <v>211.08792534543207</v>
      </c>
      <c r="I215" s="504"/>
    </row>
    <row r="216" spans="1:9" s="472" customFormat="1" ht="27.75" customHeight="1">
      <c r="A216" s="494" t="s">
        <v>303</v>
      </c>
      <c r="B216" s="495">
        <v>451.18</v>
      </c>
      <c r="C216" s="495">
        <v>451.18</v>
      </c>
      <c r="D216" s="495">
        <v>0</v>
      </c>
      <c r="E216" s="495">
        <v>301.392231</v>
      </c>
      <c r="F216" s="495">
        <v>301.392231</v>
      </c>
      <c r="G216" s="495">
        <v>0</v>
      </c>
      <c r="H216" s="496">
        <v>66.80088456935147</v>
      </c>
      <c r="I216" s="504"/>
    </row>
    <row r="217" spans="1:9" s="472" customFormat="1" ht="27.75" customHeight="1">
      <c r="A217" s="494" t="s">
        <v>187</v>
      </c>
      <c r="B217" s="495">
        <v>131.95</v>
      </c>
      <c r="C217" s="495">
        <v>131.95</v>
      </c>
      <c r="D217" s="495">
        <v>0</v>
      </c>
      <c r="E217" s="495">
        <v>0</v>
      </c>
      <c r="F217" s="495">
        <v>0</v>
      </c>
      <c r="G217" s="495">
        <v>0</v>
      </c>
      <c r="H217" s="496">
        <v>0</v>
      </c>
      <c r="I217" s="504"/>
    </row>
    <row r="218" spans="1:9" s="472" customFormat="1" ht="27.75" customHeight="1">
      <c r="A218" s="494" t="s">
        <v>304</v>
      </c>
      <c r="B218" s="495">
        <v>1745.05</v>
      </c>
      <c r="C218" s="495">
        <v>1745.05</v>
      </c>
      <c r="D218" s="495">
        <v>0</v>
      </c>
      <c r="E218" s="495">
        <v>2102.960868</v>
      </c>
      <c r="F218" s="495">
        <v>2102.960868</v>
      </c>
      <c r="G218" s="495">
        <v>0</v>
      </c>
      <c r="H218" s="496">
        <v>120.51006378040745</v>
      </c>
      <c r="I218" s="504" t="s">
        <v>967</v>
      </c>
    </row>
    <row r="219" spans="1:9" s="472" customFormat="1" ht="33.75" customHeight="1">
      <c r="A219" s="494" t="s">
        <v>305</v>
      </c>
      <c r="B219" s="495">
        <v>982.19</v>
      </c>
      <c r="C219" s="495">
        <v>982.19</v>
      </c>
      <c r="D219" s="495">
        <v>0</v>
      </c>
      <c r="E219" s="495">
        <v>555.03</v>
      </c>
      <c r="F219" s="495">
        <v>555.03</v>
      </c>
      <c r="G219" s="495">
        <v>0</v>
      </c>
      <c r="H219" s="496">
        <v>56.509433001761366</v>
      </c>
      <c r="I219" s="504"/>
    </row>
    <row r="220" spans="1:178" s="472" customFormat="1" ht="33.75" customHeight="1">
      <c r="A220" s="494" t="s">
        <v>306</v>
      </c>
      <c r="B220" s="495">
        <v>626.98</v>
      </c>
      <c r="C220" s="495">
        <v>626.98</v>
      </c>
      <c r="D220" s="495">
        <v>0</v>
      </c>
      <c r="E220" s="495">
        <v>922.617504</v>
      </c>
      <c r="F220" s="495">
        <v>922.617504</v>
      </c>
      <c r="G220" s="495">
        <v>0</v>
      </c>
      <c r="H220" s="496">
        <v>147.15262113624038</v>
      </c>
      <c r="I220" s="504"/>
      <c r="J220" s="503"/>
      <c r="K220" s="503"/>
      <c r="L220" s="503"/>
      <c r="M220" s="503"/>
      <c r="N220" s="503"/>
      <c r="O220" s="503"/>
      <c r="P220" s="503"/>
      <c r="Q220" s="503"/>
      <c r="R220" s="503"/>
      <c r="S220" s="503"/>
      <c r="T220" s="503"/>
      <c r="U220" s="503"/>
      <c r="V220" s="503"/>
      <c r="W220" s="503"/>
      <c r="X220" s="503"/>
      <c r="Y220" s="503"/>
      <c r="Z220" s="503"/>
      <c r="AA220" s="503"/>
      <c r="AB220" s="503"/>
      <c r="AC220" s="503"/>
      <c r="AD220" s="503"/>
      <c r="AE220" s="503"/>
      <c r="AF220" s="503"/>
      <c r="AG220" s="503"/>
      <c r="AH220" s="503"/>
      <c r="AI220" s="503"/>
      <c r="AJ220" s="503"/>
      <c r="AK220" s="503"/>
      <c r="AL220" s="503"/>
      <c r="AM220" s="503"/>
      <c r="AN220" s="503"/>
      <c r="AO220" s="503"/>
      <c r="AP220" s="503"/>
      <c r="AQ220" s="503"/>
      <c r="AR220" s="503"/>
      <c r="AS220" s="503"/>
      <c r="AT220" s="503"/>
      <c r="AU220" s="503"/>
      <c r="AV220" s="503"/>
      <c r="AW220" s="503"/>
      <c r="AX220" s="503"/>
      <c r="AY220" s="503"/>
      <c r="AZ220" s="503"/>
      <c r="BA220" s="503"/>
      <c r="BB220" s="503"/>
      <c r="BC220" s="503"/>
      <c r="BD220" s="503"/>
      <c r="BE220" s="503"/>
      <c r="BF220" s="503"/>
      <c r="BG220" s="503"/>
      <c r="BH220" s="503"/>
      <c r="BI220" s="503"/>
      <c r="BJ220" s="503"/>
      <c r="BK220" s="503"/>
      <c r="BL220" s="503"/>
      <c r="BM220" s="503"/>
      <c r="BN220" s="503"/>
      <c r="BO220" s="503"/>
      <c r="BP220" s="503"/>
      <c r="BQ220" s="503"/>
      <c r="BR220" s="503"/>
      <c r="BS220" s="503"/>
      <c r="BT220" s="503"/>
      <c r="BU220" s="503"/>
      <c r="BV220" s="503"/>
      <c r="BW220" s="503"/>
      <c r="BX220" s="503"/>
      <c r="BY220" s="503"/>
      <c r="BZ220" s="503"/>
      <c r="CA220" s="503"/>
      <c r="CB220" s="503"/>
      <c r="CC220" s="503"/>
      <c r="CD220" s="503"/>
      <c r="CE220" s="503"/>
      <c r="CF220" s="503"/>
      <c r="CG220" s="503"/>
      <c r="CH220" s="503"/>
      <c r="CI220" s="503"/>
      <c r="CJ220" s="503"/>
      <c r="CK220" s="503"/>
      <c r="CL220" s="503"/>
      <c r="CM220" s="503"/>
      <c r="CN220" s="503"/>
      <c r="CO220" s="503"/>
      <c r="CP220" s="503"/>
      <c r="CQ220" s="503"/>
      <c r="CR220" s="503"/>
      <c r="CS220" s="503"/>
      <c r="CT220" s="503"/>
      <c r="CU220" s="503"/>
      <c r="CV220" s="503"/>
      <c r="CW220" s="503"/>
      <c r="CX220" s="503"/>
      <c r="CY220" s="503"/>
      <c r="CZ220" s="503"/>
      <c r="DA220" s="503"/>
      <c r="DB220" s="503"/>
      <c r="DC220" s="503"/>
      <c r="DD220" s="503"/>
      <c r="DE220" s="503"/>
      <c r="DF220" s="503"/>
      <c r="DG220" s="503"/>
      <c r="DH220" s="503"/>
      <c r="DI220" s="503"/>
      <c r="DJ220" s="503"/>
      <c r="DK220" s="503"/>
      <c r="DL220" s="503"/>
      <c r="DM220" s="503"/>
      <c r="DN220" s="503"/>
      <c r="DO220" s="503"/>
      <c r="DP220" s="503"/>
      <c r="DQ220" s="503"/>
      <c r="DR220" s="503"/>
      <c r="DS220" s="503"/>
      <c r="DT220" s="503"/>
      <c r="DU220" s="503"/>
      <c r="DV220" s="503"/>
      <c r="DW220" s="503"/>
      <c r="DX220" s="503"/>
      <c r="DY220" s="503"/>
      <c r="DZ220" s="503"/>
      <c r="EA220" s="503"/>
      <c r="EB220" s="503"/>
      <c r="EC220" s="503"/>
      <c r="ED220" s="503"/>
      <c r="EE220" s="503"/>
      <c r="EF220" s="503"/>
      <c r="EG220" s="503"/>
      <c r="EH220" s="503"/>
      <c r="EI220" s="503"/>
      <c r="EJ220" s="503"/>
      <c r="EK220" s="503"/>
      <c r="EL220" s="503"/>
      <c r="EM220" s="503"/>
      <c r="EN220" s="503"/>
      <c r="EO220" s="503"/>
      <c r="EP220" s="503"/>
      <c r="EQ220" s="503"/>
      <c r="ER220" s="503"/>
      <c r="ES220" s="503"/>
      <c r="ET220" s="508"/>
      <c r="EU220" s="508"/>
      <c r="EV220" s="508"/>
      <c r="EW220" s="508"/>
      <c r="EX220" s="508"/>
      <c r="EY220" s="508"/>
      <c r="EZ220" s="508"/>
      <c r="FA220" s="508"/>
      <c r="FB220" s="508"/>
      <c r="FC220" s="508"/>
      <c r="FD220" s="508"/>
      <c r="FE220" s="508"/>
      <c r="FF220" s="508"/>
      <c r="FG220" s="508"/>
      <c r="FH220" s="508"/>
      <c r="FI220" s="508"/>
      <c r="FJ220" s="508"/>
      <c r="FK220" s="508"/>
      <c r="FL220" s="508"/>
      <c r="FM220" s="508"/>
      <c r="FN220" s="508"/>
      <c r="FO220" s="508"/>
      <c r="FP220" s="508"/>
      <c r="FQ220" s="508"/>
      <c r="FR220" s="508"/>
      <c r="FS220" s="508"/>
      <c r="FT220" s="508"/>
      <c r="FU220" s="508"/>
      <c r="FV220" s="508"/>
    </row>
    <row r="221" spans="1:9" s="472" customFormat="1" ht="27.75" customHeight="1">
      <c r="A221" s="494" t="s">
        <v>307</v>
      </c>
      <c r="B221" s="495">
        <v>971.26</v>
      </c>
      <c r="C221" s="495">
        <v>971.26</v>
      </c>
      <c r="D221" s="495">
        <v>0</v>
      </c>
      <c r="E221" s="495">
        <v>1863.25964</v>
      </c>
      <c r="F221" s="495">
        <v>1793.25964</v>
      </c>
      <c r="G221" s="495">
        <v>0</v>
      </c>
      <c r="H221" s="496">
        <v>191.8394291950662</v>
      </c>
      <c r="I221" s="500">
        <v>0</v>
      </c>
    </row>
    <row r="222" spans="1:9" s="472" customFormat="1" ht="27.75" customHeight="1">
      <c r="A222" s="494" t="s">
        <v>968</v>
      </c>
      <c r="B222" s="495">
        <v>352.05</v>
      </c>
      <c r="C222" s="495">
        <v>352.05</v>
      </c>
      <c r="D222" s="495">
        <v>0</v>
      </c>
      <c r="E222" s="495">
        <v>995.41964</v>
      </c>
      <c r="F222" s="495">
        <v>995.41964</v>
      </c>
      <c r="G222" s="495">
        <v>0</v>
      </c>
      <c r="H222" s="496">
        <v>282.74950717227665</v>
      </c>
      <c r="I222" s="504"/>
    </row>
    <row r="223" spans="1:9" s="472" customFormat="1" ht="27.75" customHeight="1">
      <c r="A223" s="494" t="s">
        <v>969</v>
      </c>
      <c r="B223" s="495"/>
      <c r="C223" s="495"/>
      <c r="D223" s="495"/>
      <c r="E223" s="495">
        <v>0</v>
      </c>
      <c r="F223" s="495">
        <v>0</v>
      </c>
      <c r="G223" s="495">
        <v>0</v>
      </c>
      <c r="H223" s="496"/>
      <c r="I223" s="504"/>
    </row>
    <row r="224" spans="1:9" s="472" customFormat="1" ht="27.75" customHeight="1">
      <c r="A224" s="494" t="s">
        <v>308</v>
      </c>
      <c r="B224" s="495">
        <v>19.5</v>
      </c>
      <c r="C224" s="495">
        <v>19.5</v>
      </c>
      <c r="D224" s="495">
        <v>0</v>
      </c>
      <c r="E224" s="495">
        <v>13.84</v>
      </c>
      <c r="F224" s="495">
        <v>13.84</v>
      </c>
      <c r="G224" s="495">
        <v>0</v>
      </c>
      <c r="H224" s="496">
        <v>70.97435897435898</v>
      </c>
      <c r="I224" s="504"/>
    </row>
    <row r="225" spans="1:9" s="472" customFormat="1" ht="27.75" customHeight="1">
      <c r="A225" s="494" t="s">
        <v>970</v>
      </c>
      <c r="B225" s="495">
        <v>0</v>
      </c>
      <c r="C225" s="495">
        <v>0</v>
      </c>
      <c r="D225" s="495">
        <v>0</v>
      </c>
      <c r="E225" s="495">
        <v>0</v>
      </c>
      <c r="F225" s="495">
        <v>0</v>
      </c>
      <c r="G225" s="495">
        <v>0</v>
      </c>
      <c r="H225" s="496"/>
      <c r="I225" s="504"/>
    </row>
    <row r="226" spans="1:9" s="472" customFormat="1" ht="27.75" customHeight="1">
      <c r="A226" s="494" t="s">
        <v>309</v>
      </c>
      <c r="B226" s="495">
        <v>99.71</v>
      </c>
      <c r="C226" s="495">
        <v>99.71</v>
      </c>
      <c r="D226" s="495">
        <v>0</v>
      </c>
      <c r="E226" s="495">
        <v>35</v>
      </c>
      <c r="F226" s="495">
        <v>35</v>
      </c>
      <c r="G226" s="495">
        <v>0</v>
      </c>
      <c r="H226" s="496">
        <v>35.101795206097684</v>
      </c>
      <c r="I226" s="504" t="s">
        <v>971</v>
      </c>
    </row>
    <row r="227" spans="1:9" s="472" customFormat="1" ht="27.75" customHeight="1">
      <c r="A227" s="494" t="s">
        <v>972</v>
      </c>
      <c r="B227" s="495">
        <v>500</v>
      </c>
      <c r="C227" s="495">
        <v>500</v>
      </c>
      <c r="D227" s="495">
        <v>0</v>
      </c>
      <c r="E227" s="495">
        <v>819</v>
      </c>
      <c r="F227" s="495">
        <v>749</v>
      </c>
      <c r="G227" s="495">
        <v>0</v>
      </c>
      <c r="H227" s="496">
        <v>163.79999999999998</v>
      </c>
      <c r="I227" s="504" t="s">
        <v>973</v>
      </c>
    </row>
    <row r="228" spans="1:9" s="472" customFormat="1" ht="27.75" customHeight="1">
      <c r="A228" s="494" t="s">
        <v>974</v>
      </c>
      <c r="B228" s="495">
        <v>3961.13</v>
      </c>
      <c r="C228" s="495">
        <v>3961.13</v>
      </c>
      <c r="D228" s="495">
        <v>0</v>
      </c>
      <c r="E228" s="495">
        <v>21274.520138</v>
      </c>
      <c r="F228" s="495">
        <v>21274.520138</v>
      </c>
      <c r="G228" s="495">
        <v>0</v>
      </c>
      <c r="H228" s="496">
        <v>537.0820987445502</v>
      </c>
      <c r="I228" s="501"/>
    </row>
    <row r="229" spans="1:9" s="472" customFormat="1" ht="27.75" customHeight="1">
      <c r="A229" s="494" t="s">
        <v>311</v>
      </c>
      <c r="B229" s="495">
        <v>918.61</v>
      </c>
      <c r="C229" s="495">
        <v>918.61</v>
      </c>
      <c r="D229" s="495">
        <v>0</v>
      </c>
      <c r="E229" s="495">
        <v>917.167668</v>
      </c>
      <c r="F229" s="495">
        <v>917.167668</v>
      </c>
      <c r="G229" s="495">
        <v>0</v>
      </c>
      <c r="H229" s="496">
        <v>99.84298755728764</v>
      </c>
      <c r="I229" s="504"/>
    </row>
    <row r="230" spans="1:9" s="472" customFormat="1" ht="27.75" customHeight="1">
      <c r="A230" s="494" t="s">
        <v>312</v>
      </c>
      <c r="B230" s="495">
        <v>722.86</v>
      </c>
      <c r="C230" s="495">
        <v>722.86</v>
      </c>
      <c r="D230" s="495">
        <v>0</v>
      </c>
      <c r="E230" s="495">
        <v>321.65465</v>
      </c>
      <c r="F230" s="495">
        <v>321.65465</v>
      </c>
      <c r="G230" s="495">
        <v>0</v>
      </c>
      <c r="H230" s="496">
        <v>44.497502974296545</v>
      </c>
      <c r="I230" s="504"/>
    </row>
    <row r="231" spans="1:9" s="472" customFormat="1" ht="27.75" customHeight="1">
      <c r="A231" s="494" t="s">
        <v>975</v>
      </c>
      <c r="B231" s="495">
        <v>0</v>
      </c>
      <c r="C231" s="495">
        <v>0</v>
      </c>
      <c r="D231" s="495">
        <v>0</v>
      </c>
      <c r="E231" s="495">
        <v>0</v>
      </c>
      <c r="F231" s="495">
        <v>0</v>
      </c>
      <c r="G231" s="495">
        <v>0</v>
      </c>
      <c r="H231" s="496"/>
      <c r="I231" s="504"/>
    </row>
    <row r="232" spans="1:9" s="472" customFormat="1" ht="28.5" customHeight="1">
      <c r="A232" s="494" t="s">
        <v>313</v>
      </c>
      <c r="B232" s="495">
        <v>42.64</v>
      </c>
      <c r="C232" s="495">
        <v>42.64</v>
      </c>
      <c r="D232" s="495">
        <v>0</v>
      </c>
      <c r="E232" s="495">
        <v>13839.876582</v>
      </c>
      <c r="F232" s="495">
        <v>13839.876582</v>
      </c>
      <c r="G232" s="495">
        <v>0</v>
      </c>
      <c r="H232" s="496">
        <v>32457.496674484053</v>
      </c>
      <c r="I232" s="504"/>
    </row>
    <row r="233" spans="1:9" s="472" customFormat="1" ht="33" customHeight="1">
      <c r="A233" s="494" t="s">
        <v>976</v>
      </c>
      <c r="B233" s="495">
        <v>0</v>
      </c>
      <c r="C233" s="495">
        <v>0</v>
      </c>
      <c r="D233" s="495">
        <v>0</v>
      </c>
      <c r="E233" s="495">
        <v>3284.821238</v>
      </c>
      <c r="F233" s="495">
        <v>3284.821238</v>
      </c>
      <c r="G233" s="495">
        <v>0</v>
      </c>
      <c r="H233" s="496"/>
      <c r="I233" s="504"/>
    </row>
    <row r="234" spans="1:178" s="472" customFormat="1" ht="34.5" customHeight="1">
      <c r="A234" s="494" t="s">
        <v>314</v>
      </c>
      <c r="B234" s="495">
        <v>2177</v>
      </c>
      <c r="C234" s="495">
        <v>2177</v>
      </c>
      <c r="D234" s="495">
        <v>0</v>
      </c>
      <c r="E234" s="495">
        <v>2731</v>
      </c>
      <c r="F234" s="495">
        <v>2731</v>
      </c>
      <c r="G234" s="495">
        <v>0</v>
      </c>
      <c r="H234" s="496">
        <v>125.44786403307305</v>
      </c>
      <c r="I234" s="504"/>
      <c r="J234" s="503"/>
      <c r="K234" s="503"/>
      <c r="L234" s="503"/>
      <c r="M234" s="503"/>
      <c r="N234" s="503"/>
      <c r="O234" s="503"/>
      <c r="P234" s="503"/>
      <c r="Q234" s="503"/>
      <c r="R234" s="503"/>
      <c r="S234" s="503"/>
      <c r="T234" s="503"/>
      <c r="U234" s="503"/>
      <c r="V234" s="503"/>
      <c r="W234" s="503"/>
      <c r="X234" s="503"/>
      <c r="Y234" s="503"/>
      <c r="Z234" s="503"/>
      <c r="AA234" s="503"/>
      <c r="AB234" s="503"/>
      <c r="AC234" s="503"/>
      <c r="AD234" s="503"/>
      <c r="AE234" s="503"/>
      <c r="AF234" s="503"/>
      <c r="AG234" s="503"/>
      <c r="AH234" s="503"/>
      <c r="AI234" s="503"/>
      <c r="AJ234" s="503"/>
      <c r="AK234" s="503"/>
      <c r="AL234" s="503"/>
      <c r="AM234" s="503"/>
      <c r="AN234" s="503"/>
      <c r="AO234" s="503"/>
      <c r="AP234" s="503"/>
      <c r="AQ234" s="503"/>
      <c r="AR234" s="503"/>
      <c r="AS234" s="503"/>
      <c r="AT234" s="503"/>
      <c r="AU234" s="503"/>
      <c r="AV234" s="503"/>
      <c r="AW234" s="503"/>
      <c r="AX234" s="503"/>
      <c r="AY234" s="503"/>
      <c r="AZ234" s="503"/>
      <c r="BA234" s="503"/>
      <c r="BB234" s="503"/>
      <c r="BC234" s="503"/>
      <c r="BD234" s="503"/>
      <c r="BE234" s="503"/>
      <c r="BF234" s="503"/>
      <c r="BG234" s="503"/>
      <c r="BH234" s="503"/>
      <c r="BI234" s="503"/>
      <c r="BJ234" s="503"/>
      <c r="BK234" s="503"/>
      <c r="BL234" s="503"/>
      <c r="BM234" s="503"/>
      <c r="BN234" s="503"/>
      <c r="BO234" s="503"/>
      <c r="BP234" s="503"/>
      <c r="BQ234" s="503"/>
      <c r="BR234" s="503"/>
      <c r="BS234" s="503"/>
      <c r="BT234" s="503"/>
      <c r="BU234" s="503"/>
      <c r="BV234" s="503"/>
      <c r="BW234" s="503"/>
      <c r="BX234" s="503"/>
      <c r="BY234" s="503"/>
      <c r="BZ234" s="503"/>
      <c r="CA234" s="503"/>
      <c r="CB234" s="503"/>
      <c r="CC234" s="503"/>
      <c r="CD234" s="503"/>
      <c r="CE234" s="503"/>
      <c r="CF234" s="503"/>
      <c r="CG234" s="503"/>
      <c r="CH234" s="503"/>
      <c r="CI234" s="503"/>
      <c r="CJ234" s="503"/>
      <c r="CK234" s="503"/>
      <c r="CL234" s="503"/>
      <c r="CM234" s="503"/>
      <c r="CN234" s="503"/>
      <c r="CO234" s="503"/>
      <c r="CP234" s="503"/>
      <c r="CQ234" s="503"/>
      <c r="CR234" s="503"/>
      <c r="CS234" s="503"/>
      <c r="CT234" s="503"/>
      <c r="CU234" s="503"/>
      <c r="CV234" s="503"/>
      <c r="CW234" s="503"/>
      <c r="CX234" s="503"/>
      <c r="CY234" s="503"/>
      <c r="CZ234" s="503"/>
      <c r="DA234" s="503"/>
      <c r="DB234" s="503"/>
      <c r="DC234" s="503"/>
      <c r="DD234" s="503"/>
      <c r="DE234" s="503"/>
      <c r="DF234" s="503"/>
      <c r="DG234" s="503"/>
      <c r="DH234" s="503"/>
      <c r="DI234" s="503"/>
      <c r="DJ234" s="503"/>
      <c r="DK234" s="503"/>
      <c r="DL234" s="503"/>
      <c r="DM234" s="503"/>
      <c r="DN234" s="503"/>
      <c r="DO234" s="503"/>
      <c r="DP234" s="503"/>
      <c r="DQ234" s="503"/>
      <c r="DR234" s="503"/>
      <c r="DS234" s="503"/>
      <c r="DT234" s="503"/>
      <c r="DU234" s="503"/>
      <c r="DV234" s="503"/>
      <c r="DW234" s="503"/>
      <c r="DX234" s="503"/>
      <c r="DY234" s="503"/>
      <c r="DZ234" s="503"/>
      <c r="EA234" s="503"/>
      <c r="EB234" s="503"/>
      <c r="EC234" s="503"/>
      <c r="ED234" s="503"/>
      <c r="EE234" s="503"/>
      <c r="EF234" s="503"/>
      <c r="EG234" s="503"/>
      <c r="EH234" s="503"/>
      <c r="EI234" s="503"/>
      <c r="EJ234" s="503"/>
      <c r="EK234" s="503"/>
      <c r="EL234" s="503"/>
      <c r="EM234" s="503"/>
      <c r="EN234" s="503"/>
      <c r="EO234" s="503"/>
      <c r="EP234" s="503"/>
      <c r="EQ234" s="503"/>
      <c r="ER234" s="503"/>
      <c r="ES234" s="503"/>
      <c r="ET234" s="508"/>
      <c r="EU234" s="508"/>
      <c r="EV234" s="508"/>
      <c r="EW234" s="508"/>
      <c r="EX234" s="508"/>
      <c r="EY234" s="508"/>
      <c r="EZ234" s="508"/>
      <c r="FA234" s="508"/>
      <c r="FB234" s="508"/>
      <c r="FC234" s="508"/>
      <c r="FD234" s="508"/>
      <c r="FE234" s="508"/>
      <c r="FF234" s="508"/>
      <c r="FG234" s="508"/>
      <c r="FH234" s="508"/>
      <c r="FI234" s="508"/>
      <c r="FJ234" s="508"/>
      <c r="FK234" s="508"/>
      <c r="FL234" s="508"/>
      <c r="FM234" s="508"/>
      <c r="FN234" s="508"/>
      <c r="FO234" s="508"/>
      <c r="FP234" s="508"/>
      <c r="FQ234" s="508"/>
      <c r="FR234" s="508"/>
      <c r="FS234" s="508"/>
      <c r="FT234" s="508"/>
      <c r="FU234" s="508"/>
      <c r="FV234" s="508"/>
    </row>
    <row r="235" spans="1:9" s="472" customFormat="1" ht="27.75" customHeight="1">
      <c r="A235" s="494" t="s">
        <v>316</v>
      </c>
      <c r="B235" s="495">
        <v>100.02</v>
      </c>
      <c r="C235" s="495">
        <v>100.02</v>
      </c>
      <c r="D235" s="495">
        <v>0</v>
      </c>
      <c r="E235" s="495">
        <v>180</v>
      </c>
      <c r="F235" s="495">
        <v>180</v>
      </c>
      <c r="G235" s="495">
        <v>0</v>
      </c>
      <c r="H235" s="496">
        <v>179.9640071985603</v>
      </c>
      <c r="I235" s="504" t="s">
        <v>977</v>
      </c>
    </row>
    <row r="236" spans="1:9" s="472" customFormat="1" ht="27.75" customHeight="1">
      <c r="A236" s="494" t="s">
        <v>317</v>
      </c>
      <c r="B236" s="495">
        <v>4334</v>
      </c>
      <c r="C236" s="495">
        <v>4334</v>
      </c>
      <c r="D236" s="495">
        <v>220</v>
      </c>
      <c r="E236" s="495">
        <v>11838.26</v>
      </c>
      <c r="F236" s="495">
        <v>11838.26</v>
      </c>
      <c r="G236" s="495">
        <v>15</v>
      </c>
      <c r="H236" s="496">
        <v>273.14859252422707</v>
      </c>
      <c r="I236" s="501"/>
    </row>
    <row r="237" spans="1:9" s="472" customFormat="1" ht="27.75" customHeight="1">
      <c r="A237" s="494" t="s">
        <v>978</v>
      </c>
      <c r="B237" s="495"/>
      <c r="C237" s="495"/>
      <c r="D237" s="495"/>
      <c r="E237" s="495">
        <v>2360</v>
      </c>
      <c r="F237" s="495">
        <v>2360</v>
      </c>
      <c r="G237" s="495">
        <v>0</v>
      </c>
      <c r="H237" s="496"/>
      <c r="I237" s="501" t="s">
        <v>979</v>
      </c>
    </row>
    <row r="238" spans="1:9" s="472" customFormat="1" ht="27.75" customHeight="1">
      <c r="A238" s="494" t="s">
        <v>318</v>
      </c>
      <c r="B238" s="495"/>
      <c r="C238" s="495"/>
      <c r="D238" s="495"/>
      <c r="E238" s="495">
        <v>288</v>
      </c>
      <c r="F238" s="495">
        <v>288</v>
      </c>
      <c r="G238" s="495">
        <v>0</v>
      </c>
      <c r="H238" s="496"/>
      <c r="I238" s="501"/>
    </row>
    <row r="239" spans="1:9" s="472" customFormat="1" ht="27.75" customHeight="1">
      <c r="A239" s="494" t="s">
        <v>980</v>
      </c>
      <c r="B239" s="495"/>
      <c r="C239" s="495"/>
      <c r="D239" s="495"/>
      <c r="E239" s="495">
        <v>2500</v>
      </c>
      <c r="F239" s="495">
        <v>2500</v>
      </c>
      <c r="G239" s="495">
        <v>0</v>
      </c>
      <c r="H239" s="496"/>
      <c r="I239" s="501" t="s">
        <v>981</v>
      </c>
    </row>
    <row r="240" spans="1:9" s="472" customFormat="1" ht="27.75" customHeight="1">
      <c r="A240" s="494" t="s">
        <v>319</v>
      </c>
      <c r="B240" s="495"/>
      <c r="C240" s="495"/>
      <c r="D240" s="495"/>
      <c r="E240" s="495">
        <v>1912.26</v>
      </c>
      <c r="F240" s="495">
        <v>1912.26</v>
      </c>
      <c r="G240" s="495">
        <v>0</v>
      </c>
      <c r="H240" s="496"/>
      <c r="I240" s="501" t="s">
        <v>982</v>
      </c>
    </row>
    <row r="241" spans="1:9" s="472" customFormat="1" ht="27.75" customHeight="1">
      <c r="A241" s="494" t="s">
        <v>320</v>
      </c>
      <c r="B241" s="495"/>
      <c r="C241" s="495"/>
      <c r="D241" s="495"/>
      <c r="E241" s="495">
        <v>157</v>
      </c>
      <c r="F241" s="495">
        <v>157</v>
      </c>
      <c r="G241" s="495">
        <v>0</v>
      </c>
      <c r="H241" s="496"/>
      <c r="I241" s="501"/>
    </row>
    <row r="242" spans="1:178" s="472" customFormat="1" ht="27.75" customHeight="1">
      <c r="A242" s="494" t="s">
        <v>322</v>
      </c>
      <c r="B242" s="495">
        <v>4334</v>
      </c>
      <c r="C242" s="495">
        <v>4334</v>
      </c>
      <c r="D242" s="495">
        <v>220</v>
      </c>
      <c r="E242" s="495">
        <v>4621</v>
      </c>
      <c r="F242" s="495">
        <v>4621</v>
      </c>
      <c r="G242" s="495">
        <v>15</v>
      </c>
      <c r="H242" s="496">
        <v>106.62205814490078</v>
      </c>
      <c r="I242" s="504" t="s">
        <v>983</v>
      </c>
      <c r="J242" s="503"/>
      <c r="K242" s="503"/>
      <c r="L242" s="503"/>
      <c r="M242" s="503"/>
      <c r="N242" s="503"/>
      <c r="O242" s="503"/>
      <c r="P242" s="503"/>
      <c r="Q242" s="503"/>
      <c r="R242" s="503"/>
      <c r="S242" s="503"/>
      <c r="T242" s="503"/>
      <c r="U242" s="503"/>
      <c r="V242" s="503"/>
      <c r="W242" s="503"/>
      <c r="X242" s="503"/>
      <c r="Y242" s="503"/>
      <c r="Z242" s="503"/>
      <c r="AA242" s="503"/>
      <c r="AB242" s="503"/>
      <c r="AC242" s="503"/>
      <c r="AD242" s="503"/>
      <c r="AE242" s="503"/>
      <c r="AF242" s="503"/>
      <c r="AG242" s="503"/>
      <c r="AH242" s="503"/>
      <c r="AI242" s="503"/>
      <c r="AJ242" s="503"/>
      <c r="AK242" s="503"/>
      <c r="AL242" s="503"/>
      <c r="AM242" s="503"/>
      <c r="AN242" s="503"/>
      <c r="AO242" s="503"/>
      <c r="AP242" s="503"/>
      <c r="AQ242" s="503"/>
      <c r="AR242" s="503"/>
      <c r="AS242" s="503"/>
      <c r="AT242" s="503"/>
      <c r="AU242" s="503"/>
      <c r="AV242" s="503"/>
      <c r="AW242" s="503"/>
      <c r="AX242" s="503"/>
      <c r="AY242" s="503"/>
      <c r="AZ242" s="503"/>
      <c r="BA242" s="503"/>
      <c r="BB242" s="503"/>
      <c r="BC242" s="503"/>
      <c r="BD242" s="503"/>
      <c r="BE242" s="503"/>
      <c r="BF242" s="503"/>
      <c r="BG242" s="503"/>
      <c r="BH242" s="503"/>
      <c r="BI242" s="503"/>
      <c r="BJ242" s="503"/>
      <c r="BK242" s="503"/>
      <c r="BL242" s="503"/>
      <c r="BM242" s="503"/>
      <c r="BN242" s="503"/>
      <c r="BO242" s="503"/>
      <c r="BP242" s="503"/>
      <c r="BQ242" s="503"/>
      <c r="BR242" s="503"/>
      <c r="BS242" s="503"/>
      <c r="BT242" s="503"/>
      <c r="BU242" s="503"/>
      <c r="BV242" s="503"/>
      <c r="BW242" s="503"/>
      <c r="BX242" s="503"/>
      <c r="BY242" s="503"/>
      <c r="BZ242" s="503"/>
      <c r="CA242" s="503"/>
      <c r="CB242" s="503"/>
      <c r="CC242" s="503"/>
      <c r="CD242" s="503"/>
      <c r="CE242" s="503"/>
      <c r="CF242" s="503"/>
      <c r="CG242" s="503"/>
      <c r="CH242" s="503"/>
      <c r="CI242" s="503"/>
      <c r="CJ242" s="503"/>
      <c r="CK242" s="503"/>
      <c r="CL242" s="503"/>
      <c r="CM242" s="503"/>
      <c r="CN242" s="503"/>
      <c r="CO242" s="503"/>
      <c r="CP242" s="503"/>
      <c r="CQ242" s="503"/>
      <c r="CR242" s="503"/>
      <c r="CS242" s="503"/>
      <c r="CT242" s="503"/>
      <c r="CU242" s="503"/>
      <c r="CV242" s="503"/>
      <c r="CW242" s="503"/>
      <c r="CX242" s="503"/>
      <c r="CY242" s="503"/>
      <c r="CZ242" s="503"/>
      <c r="DA242" s="503"/>
      <c r="DB242" s="503"/>
      <c r="DC242" s="503"/>
      <c r="DD242" s="503"/>
      <c r="DE242" s="503"/>
      <c r="DF242" s="503"/>
      <c r="DG242" s="503"/>
      <c r="DH242" s="503"/>
      <c r="DI242" s="503"/>
      <c r="DJ242" s="503"/>
      <c r="DK242" s="503"/>
      <c r="DL242" s="503"/>
      <c r="DM242" s="503"/>
      <c r="DN242" s="503"/>
      <c r="DO242" s="503"/>
      <c r="DP242" s="503"/>
      <c r="DQ242" s="503"/>
      <c r="DR242" s="503"/>
      <c r="DS242" s="503"/>
      <c r="DT242" s="503"/>
      <c r="DU242" s="503"/>
      <c r="DV242" s="503"/>
      <c r="DW242" s="503"/>
      <c r="DX242" s="503"/>
      <c r="DY242" s="503"/>
      <c r="DZ242" s="503"/>
      <c r="EA242" s="503"/>
      <c r="EB242" s="503"/>
      <c r="EC242" s="503"/>
      <c r="ED242" s="503"/>
      <c r="EE242" s="503"/>
      <c r="EF242" s="503"/>
      <c r="EG242" s="503"/>
      <c r="EH242" s="503"/>
      <c r="EI242" s="503"/>
      <c r="EJ242" s="503"/>
      <c r="EK242" s="503"/>
      <c r="EL242" s="503"/>
      <c r="EM242" s="503"/>
      <c r="EN242" s="503"/>
      <c r="EO242" s="503"/>
      <c r="EP242" s="503"/>
      <c r="EQ242" s="503"/>
      <c r="ER242" s="503"/>
      <c r="ES242" s="503"/>
      <c r="ET242" s="508"/>
      <c r="EU242" s="508"/>
      <c r="EV242" s="508"/>
      <c r="EW242" s="508"/>
      <c r="EX242" s="508"/>
      <c r="EY242" s="508"/>
      <c r="EZ242" s="508"/>
      <c r="FA242" s="508"/>
      <c r="FB242" s="508"/>
      <c r="FC242" s="508"/>
      <c r="FD242" s="508"/>
      <c r="FE242" s="508"/>
      <c r="FF242" s="508"/>
      <c r="FG242" s="508"/>
      <c r="FH242" s="508"/>
      <c r="FI242" s="508"/>
      <c r="FJ242" s="508"/>
      <c r="FK242" s="508"/>
      <c r="FL242" s="508"/>
      <c r="FM242" s="508"/>
      <c r="FN242" s="508"/>
      <c r="FO242" s="508"/>
      <c r="FP242" s="508"/>
      <c r="FQ242" s="508"/>
      <c r="FR242" s="508"/>
      <c r="FS242" s="508"/>
      <c r="FT242" s="508"/>
      <c r="FU242" s="508"/>
      <c r="FV242" s="508"/>
    </row>
    <row r="243" spans="1:9" s="472" customFormat="1" ht="27.75" customHeight="1">
      <c r="A243" s="494" t="s">
        <v>323</v>
      </c>
      <c r="B243" s="495">
        <v>1150.1</v>
      </c>
      <c r="C243" s="495">
        <v>1150.1</v>
      </c>
      <c r="D243" s="495">
        <v>0</v>
      </c>
      <c r="E243" s="495">
        <v>691.22768</v>
      </c>
      <c r="F243" s="495">
        <v>691.22768</v>
      </c>
      <c r="G243" s="495">
        <v>0</v>
      </c>
      <c r="H243" s="496">
        <v>60.10152856273368</v>
      </c>
      <c r="I243" s="501"/>
    </row>
    <row r="244" spans="1:9" s="472" customFormat="1" ht="27.75" customHeight="1">
      <c r="A244" s="494" t="s">
        <v>324</v>
      </c>
      <c r="B244" s="495">
        <v>6.2</v>
      </c>
      <c r="C244" s="495">
        <v>6.2</v>
      </c>
      <c r="D244" s="495">
        <v>0</v>
      </c>
      <c r="E244" s="495">
        <v>9.22768</v>
      </c>
      <c r="F244" s="495">
        <v>9.22768</v>
      </c>
      <c r="G244" s="495">
        <v>0</v>
      </c>
      <c r="H244" s="496">
        <v>148.83354838709678</v>
      </c>
      <c r="I244" s="501"/>
    </row>
    <row r="245" spans="1:9" s="472" customFormat="1" ht="27.75" customHeight="1">
      <c r="A245" s="494" t="s">
        <v>326</v>
      </c>
      <c r="B245" s="495">
        <v>1132.85</v>
      </c>
      <c r="C245" s="495">
        <v>1132.85</v>
      </c>
      <c r="D245" s="495">
        <v>0</v>
      </c>
      <c r="E245" s="495">
        <v>74</v>
      </c>
      <c r="F245" s="495">
        <v>74</v>
      </c>
      <c r="G245" s="495">
        <v>0</v>
      </c>
      <c r="H245" s="496">
        <v>6.532197554839564</v>
      </c>
      <c r="I245" s="504"/>
    </row>
    <row r="246" spans="1:9" s="472" customFormat="1" ht="27.75" customHeight="1">
      <c r="A246" s="494" t="s">
        <v>984</v>
      </c>
      <c r="B246" s="495"/>
      <c r="C246" s="495"/>
      <c r="D246" s="495"/>
      <c r="E246" s="495">
        <v>60</v>
      </c>
      <c r="F246" s="495">
        <v>60</v>
      </c>
      <c r="G246" s="495">
        <v>0</v>
      </c>
      <c r="H246" s="496"/>
      <c r="I246" s="504"/>
    </row>
    <row r="247" spans="1:9" s="472" customFormat="1" ht="27.75" customHeight="1">
      <c r="A247" s="494" t="s">
        <v>327</v>
      </c>
      <c r="B247" s="495">
        <v>11.05</v>
      </c>
      <c r="C247" s="495">
        <v>11.05</v>
      </c>
      <c r="D247" s="495">
        <v>0</v>
      </c>
      <c r="E247" s="495">
        <v>548</v>
      </c>
      <c r="F247" s="495">
        <v>548</v>
      </c>
      <c r="G247" s="495">
        <v>0</v>
      </c>
      <c r="H247" s="496">
        <v>4959.2760180995465</v>
      </c>
      <c r="I247" s="504"/>
    </row>
    <row r="248" spans="1:9" s="472" customFormat="1" ht="27.75" customHeight="1">
      <c r="A248" s="494" t="s">
        <v>328</v>
      </c>
      <c r="B248" s="495">
        <v>2155.862</v>
      </c>
      <c r="C248" s="495">
        <v>2155.862</v>
      </c>
      <c r="D248" s="495">
        <v>0</v>
      </c>
      <c r="E248" s="495">
        <v>2182.02</v>
      </c>
      <c r="F248" s="495">
        <v>2182.02</v>
      </c>
      <c r="G248" s="495">
        <v>0</v>
      </c>
      <c r="H248" s="496">
        <v>101.21334296907688</v>
      </c>
      <c r="I248" s="501"/>
    </row>
    <row r="249" spans="1:9" s="472" customFormat="1" ht="28.5" customHeight="1">
      <c r="A249" s="494" t="s">
        <v>985</v>
      </c>
      <c r="B249" s="495">
        <v>284.32</v>
      </c>
      <c r="C249" s="495">
        <v>284.32</v>
      </c>
      <c r="D249" s="495">
        <v>0</v>
      </c>
      <c r="E249" s="495">
        <v>524</v>
      </c>
      <c r="F249" s="495">
        <v>524</v>
      </c>
      <c r="G249" s="495">
        <v>0</v>
      </c>
      <c r="H249" s="496">
        <v>184.2993809791784</v>
      </c>
      <c r="I249" s="504" t="s">
        <v>986</v>
      </c>
    </row>
    <row r="250" spans="1:9" s="472" customFormat="1" ht="27.75" customHeight="1">
      <c r="A250" s="494" t="s">
        <v>331</v>
      </c>
      <c r="B250" s="495"/>
      <c r="C250" s="495"/>
      <c r="D250" s="495"/>
      <c r="E250" s="495">
        <v>184</v>
      </c>
      <c r="F250" s="495">
        <v>184</v>
      </c>
      <c r="G250" s="495">
        <v>0</v>
      </c>
      <c r="H250" s="496"/>
      <c r="I250" s="504"/>
    </row>
    <row r="251" spans="1:9" s="472" customFormat="1" ht="33" customHeight="1">
      <c r="A251" s="494" t="s">
        <v>329</v>
      </c>
      <c r="B251" s="495">
        <v>14.7</v>
      </c>
      <c r="C251" s="495">
        <v>14.7</v>
      </c>
      <c r="D251" s="495">
        <v>0</v>
      </c>
      <c r="E251" s="495">
        <v>0</v>
      </c>
      <c r="F251" s="495">
        <v>0</v>
      </c>
      <c r="G251" s="495">
        <v>0</v>
      </c>
      <c r="H251" s="496">
        <v>0</v>
      </c>
      <c r="I251" s="504"/>
    </row>
    <row r="252" spans="1:9" s="472" customFormat="1" ht="31.5" customHeight="1">
      <c r="A252" s="494" t="s">
        <v>330</v>
      </c>
      <c r="B252" s="495">
        <v>0</v>
      </c>
      <c r="C252" s="495">
        <v>0</v>
      </c>
      <c r="D252" s="495">
        <v>0</v>
      </c>
      <c r="E252" s="495">
        <v>7</v>
      </c>
      <c r="F252" s="495">
        <v>7</v>
      </c>
      <c r="G252" s="495">
        <v>0</v>
      </c>
      <c r="H252" s="496"/>
      <c r="I252" s="504"/>
    </row>
    <row r="253" spans="1:9" s="472" customFormat="1" ht="31.5" customHeight="1">
      <c r="A253" s="494" t="s">
        <v>333</v>
      </c>
      <c r="B253" s="495">
        <v>1856.842</v>
      </c>
      <c r="C253" s="495">
        <v>1856.842</v>
      </c>
      <c r="D253" s="495">
        <v>0</v>
      </c>
      <c r="E253" s="495">
        <v>1467.02</v>
      </c>
      <c r="F253" s="495">
        <v>1467.02</v>
      </c>
      <c r="G253" s="495">
        <v>0</v>
      </c>
      <c r="H253" s="496">
        <v>79.00618361713059</v>
      </c>
      <c r="I253" s="504" t="s">
        <v>987</v>
      </c>
    </row>
    <row r="254" spans="1:9" s="472" customFormat="1" ht="27.75" customHeight="1">
      <c r="A254" s="494" t="s">
        <v>334</v>
      </c>
      <c r="B254" s="495">
        <v>2740.8599999999997</v>
      </c>
      <c r="C254" s="495">
        <v>2740.8599999999997</v>
      </c>
      <c r="D254" s="495">
        <v>0</v>
      </c>
      <c r="E254" s="495">
        <v>542.9375150000001</v>
      </c>
      <c r="F254" s="495">
        <v>542.9375150000001</v>
      </c>
      <c r="G254" s="495">
        <v>0</v>
      </c>
      <c r="H254" s="496">
        <v>19.809020343979633</v>
      </c>
      <c r="I254" s="501"/>
    </row>
    <row r="255" spans="1:9" s="472" customFormat="1" ht="27.75" customHeight="1">
      <c r="A255" s="494" t="s">
        <v>335</v>
      </c>
      <c r="B255" s="495">
        <v>489.68</v>
      </c>
      <c r="C255" s="495">
        <v>489.68</v>
      </c>
      <c r="D255" s="495">
        <v>0</v>
      </c>
      <c r="E255" s="495">
        <v>0</v>
      </c>
      <c r="F255" s="495">
        <v>0</v>
      </c>
      <c r="G255" s="495">
        <v>0</v>
      </c>
      <c r="H255" s="496">
        <v>0</v>
      </c>
      <c r="I255" s="504"/>
    </row>
    <row r="256" spans="1:178" s="472" customFormat="1" ht="27.75" customHeight="1">
      <c r="A256" s="494" t="s">
        <v>988</v>
      </c>
      <c r="B256" s="495">
        <v>1858.62</v>
      </c>
      <c r="C256" s="495">
        <v>1858.62</v>
      </c>
      <c r="D256" s="495">
        <v>0</v>
      </c>
      <c r="E256" s="495">
        <v>0</v>
      </c>
      <c r="F256" s="495">
        <v>0</v>
      </c>
      <c r="G256" s="495">
        <v>0</v>
      </c>
      <c r="H256" s="496">
        <v>0</v>
      </c>
      <c r="I256" s="504"/>
      <c r="J256" s="503"/>
      <c r="K256" s="503"/>
      <c r="L256" s="503"/>
      <c r="M256" s="503"/>
      <c r="N256" s="503"/>
      <c r="O256" s="503"/>
      <c r="P256" s="503"/>
      <c r="Q256" s="503"/>
      <c r="R256" s="503"/>
      <c r="S256" s="503"/>
      <c r="T256" s="503"/>
      <c r="U256" s="503"/>
      <c r="V256" s="503"/>
      <c r="W256" s="503"/>
      <c r="X256" s="503"/>
      <c r="Y256" s="503"/>
      <c r="Z256" s="503"/>
      <c r="AA256" s="503"/>
      <c r="AB256" s="503"/>
      <c r="AC256" s="503"/>
      <c r="AD256" s="503"/>
      <c r="AE256" s="503"/>
      <c r="AF256" s="503"/>
      <c r="AG256" s="503"/>
      <c r="AH256" s="503"/>
      <c r="AI256" s="503"/>
      <c r="AJ256" s="503"/>
      <c r="AK256" s="503"/>
      <c r="AL256" s="503"/>
      <c r="AM256" s="503"/>
      <c r="AN256" s="503"/>
      <c r="AO256" s="503"/>
      <c r="AP256" s="503"/>
      <c r="AQ256" s="503"/>
      <c r="AR256" s="503"/>
      <c r="AS256" s="503"/>
      <c r="AT256" s="503"/>
      <c r="AU256" s="503"/>
      <c r="AV256" s="503"/>
      <c r="AW256" s="503"/>
      <c r="AX256" s="503"/>
      <c r="AY256" s="503"/>
      <c r="AZ256" s="503"/>
      <c r="BA256" s="503"/>
      <c r="BB256" s="503"/>
      <c r="BC256" s="503"/>
      <c r="BD256" s="503"/>
      <c r="BE256" s="503"/>
      <c r="BF256" s="503"/>
      <c r="BG256" s="503"/>
      <c r="BH256" s="503"/>
      <c r="BI256" s="503"/>
      <c r="BJ256" s="503"/>
      <c r="BK256" s="503"/>
      <c r="BL256" s="503"/>
      <c r="BM256" s="503"/>
      <c r="BN256" s="503"/>
      <c r="BO256" s="503"/>
      <c r="BP256" s="503"/>
      <c r="BQ256" s="503"/>
      <c r="BR256" s="503"/>
      <c r="BS256" s="503"/>
      <c r="BT256" s="503"/>
      <c r="BU256" s="503"/>
      <c r="BV256" s="503"/>
      <c r="BW256" s="503"/>
      <c r="BX256" s="503"/>
      <c r="BY256" s="503"/>
      <c r="BZ256" s="503"/>
      <c r="CA256" s="503"/>
      <c r="CB256" s="503"/>
      <c r="CC256" s="503"/>
      <c r="CD256" s="503"/>
      <c r="CE256" s="503"/>
      <c r="CF256" s="503"/>
      <c r="CG256" s="503"/>
      <c r="CH256" s="503"/>
      <c r="CI256" s="503"/>
      <c r="CJ256" s="503"/>
      <c r="CK256" s="503"/>
      <c r="CL256" s="503"/>
      <c r="CM256" s="503"/>
      <c r="CN256" s="503"/>
      <c r="CO256" s="503"/>
      <c r="CP256" s="503"/>
      <c r="CQ256" s="503"/>
      <c r="CR256" s="503"/>
      <c r="CS256" s="503"/>
      <c r="CT256" s="503"/>
      <c r="CU256" s="503"/>
      <c r="CV256" s="503"/>
      <c r="CW256" s="503"/>
      <c r="CX256" s="503"/>
      <c r="CY256" s="503"/>
      <c r="CZ256" s="503"/>
      <c r="DA256" s="503"/>
      <c r="DB256" s="503"/>
      <c r="DC256" s="503"/>
      <c r="DD256" s="503"/>
      <c r="DE256" s="503"/>
      <c r="DF256" s="503"/>
      <c r="DG256" s="503"/>
      <c r="DH256" s="503"/>
      <c r="DI256" s="503"/>
      <c r="DJ256" s="503"/>
      <c r="DK256" s="503"/>
      <c r="DL256" s="503"/>
      <c r="DM256" s="503"/>
      <c r="DN256" s="503"/>
      <c r="DO256" s="503"/>
      <c r="DP256" s="503"/>
      <c r="DQ256" s="503"/>
      <c r="DR256" s="503"/>
      <c r="DS256" s="503"/>
      <c r="DT256" s="503"/>
      <c r="DU256" s="503"/>
      <c r="DV256" s="503"/>
      <c r="DW256" s="503"/>
      <c r="DX256" s="503"/>
      <c r="DY256" s="503"/>
      <c r="DZ256" s="503"/>
      <c r="EA256" s="503"/>
      <c r="EB256" s="503"/>
      <c r="EC256" s="503"/>
      <c r="ED256" s="503"/>
      <c r="EE256" s="503"/>
      <c r="EF256" s="503"/>
      <c r="EG256" s="503"/>
      <c r="EH256" s="503"/>
      <c r="EI256" s="503"/>
      <c r="EJ256" s="503"/>
      <c r="EK256" s="503"/>
      <c r="EL256" s="503"/>
      <c r="EM256" s="503"/>
      <c r="EN256" s="503"/>
      <c r="EO256" s="503"/>
      <c r="EP256" s="503"/>
      <c r="EQ256" s="503"/>
      <c r="ER256" s="503"/>
      <c r="ES256" s="503"/>
      <c r="ET256" s="508"/>
      <c r="EU256" s="508"/>
      <c r="EV256" s="508"/>
      <c r="EW256" s="508"/>
      <c r="EX256" s="508"/>
      <c r="EY256" s="508"/>
      <c r="EZ256" s="508"/>
      <c r="FA256" s="508"/>
      <c r="FB256" s="508"/>
      <c r="FC256" s="508"/>
      <c r="FD256" s="508"/>
      <c r="FE256" s="508"/>
      <c r="FF256" s="508"/>
      <c r="FG256" s="508"/>
      <c r="FH256" s="508"/>
      <c r="FI256" s="508"/>
      <c r="FJ256" s="508"/>
      <c r="FK256" s="508"/>
      <c r="FL256" s="508"/>
      <c r="FM256" s="508"/>
      <c r="FN256" s="508"/>
      <c r="FO256" s="508"/>
      <c r="FP256" s="508"/>
      <c r="FQ256" s="508"/>
      <c r="FR256" s="508"/>
      <c r="FS256" s="508"/>
      <c r="FT256" s="508"/>
      <c r="FU256" s="508"/>
      <c r="FV256" s="508"/>
    </row>
    <row r="257" spans="1:9" s="472" customFormat="1" ht="27.75" customHeight="1">
      <c r="A257" s="494" t="s">
        <v>336</v>
      </c>
      <c r="B257" s="495">
        <v>392.56</v>
      </c>
      <c r="C257" s="495">
        <v>392.56</v>
      </c>
      <c r="D257" s="495">
        <v>0</v>
      </c>
      <c r="E257" s="495">
        <v>540.914154</v>
      </c>
      <c r="F257" s="495">
        <v>540.914154</v>
      </c>
      <c r="G257" s="495">
        <v>0</v>
      </c>
      <c r="H257" s="496">
        <v>137.79145964948034</v>
      </c>
      <c r="I257" s="504"/>
    </row>
    <row r="258" spans="1:9" s="472" customFormat="1" ht="27.75" customHeight="1">
      <c r="A258" s="494" t="s">
        <v>989</v>
      </c>
      <c r="B258" s="495"/>
      <c r="C258" s="495"/>
      <c r="D258" s="495"/>
      <c r="E258" s="495">
        <v>2.023361</v>
      </c>
      <c r="F258" s="495">
        <v>2.023361</v>
      </c>
      <c r="G258" s="495">
        <v>0</v>
      </c>
      <c r="H258" s="496"/>
      <c r="I258" s="504"/>
    </row>
    <row r="259" spans="1:9" s="472" customFormat="1" ht="27.75" customHeight="1">
      <c r="A259" s="494" t="s">
        <v>337</v>
      </c>
      <c r="B259" s="495">
        <v>8665.26</v>
      </c>
      <c r="C259" s="495">
        <v>8665.26</v>
      </c>
      <c r="D259" s="495">
        <v>0</v>
      </c>
      <c r="E259" s="495">
        <v>343.340444</v>
      </c>
      <c r="F259" s="495">
        <v>343.340444</v>
      </c>
      <c r="G259" s="495">
        <v>0</v>
      </c>
      <c r="H259" s="496">
        <v>3.9622636135557388</v>
      </c>
      <c r="I259" s="505"/>
    </row>
    <row r="260" spans="1:9" s="472" customFormat="1" ht="27.75" customHeight="1">
      <c r="A260" s="494" t="s">
        <v>990</v>
      </c>
      <c r="B260" s="495">
        <v>164.67</v>
      </c>
      <c r="C260" s="495">
        <v>164.67</v>
      </c>
      <c r="D260" s="495">
        <v>0</v>
      </c>
      <c r="E260" s="495">
        <v>146.340444</v>
      </c>
      <c r="F260" s="495">
        <v>146.340444</v>
      </c>
      <c r="G260" s="495">
        <v>0</v>
      </c>
      <c r="H260" s="496">
        <v>88.86891601384588</v>
      </c>
      <c r="I260" s="505"/>
    </row>
    <row r="261" spans="1:9" s="472" customFormat="1" ht="30.75" customHeight="1">
      <c r="A261" s="494" t="s">
        <v>338</v>
      </c>
      <c r="B261" s="495">
        <v>237.5</v>
      </c>
      <c r="C261" s="495">
        <v>237.5</v>
      </c>
      <c r="D261" s="495">
        <v>0</v>
      </c>
      <c r="E261" s="495">
        <v>56</v>
      </c>
      <c r="F261" s="495">
        <v>56</v>
      </c>
      <c r="G261" s="495">
        <v>0</v>
      </c>
      <c r="H261" s="496">
        <v>23.57894736842105</v>
      </c>
      <c r="I261" s="505" t="s">
        <v>991</v>
      </c>
    </row>
    <row r="262" spans="1:9" s="472" customFormat="1" ht="27.75" customHeight="1">
      <c r="A262" s="494" t="s">
        <v>339</v>
      </c>
      <c r="B262" s="495">
        <v>0</v>
      </c>
      <c r="C262" s="495">
        <v>0</v>
      </c>
      <c r="D262" s="495">
        <v>0</v>
      </c>
      <c r="E262" s="495">
        <v>0</v>
      </c>
      <c r="F262" s="495">
        <v>0</v>
      </c>
      <c r="G262" s="495">
        <v>0</v>
      </c>
      <c r="H262" s="496"/>
      <c r="I262" s="505"/>
    </row>
    <row r="263" spans="1:9" s="472" customFormat="1" ht="27.75" customHeight="1">
      <c r="A263" s="494" t="s">
        <v>992</v>
      </c>
      <c r="B263" s="495">
        <v>0</v>
      </c>
      <c r="C263" s="495">
        <v>0</v>
      </c>
      <c r="D263" s="495">
        <v>0</v>
      </c>
      <c r="E263" s="495">
        <v>15</v>
      </c>
      <c r="F263" s="495">
        <v>15</v>
      </c>
      <c r="G263" s="495">
        <v>0</v>
      </c>
      <c r="H263" s="496"/>
      <c r="I263" s="505"/>
    </row>
    <row r="264" spans="1:9" s="472" customFormat="1" ht="27.75" customHeight="1">
      <c r="A264" s="494" t="s">
        <v>993</v>
      </c>
      <c r="B264" s="495">
        <v>0</v>
      </c>
      <c r="C264" s="495">
        <v>0</v>
      </c>
      <c r="D264" s="495">
        <v>0</v>
      </c>
      <c r="E264" s="495">
        <v>0</v>
      </c>
      <c r="F264" s="495">
        <v>0</v>
      </c>
      <c r="G264" s="495">
        <v>0</v>
      </c>
      <c r="H264" s="496"/>
      <c r="I264" s="505"/>
    </row>
    <row r="265" spans="1:9" s="472" customFormat="1" ht="27.75" customHeight="1">
      <c r="A265" s="494" t="s">
        <v>340</v>
      </c>
      <c r="B265" s="495">
        <v>8263.09</v>
      </c>
      <c r="C265" s="495">
        <v>8263.09</v>
      </c>
      <c r="D265" s="495">
        <v>0</v>
      </c>
      <c r="E265" s="495">
        <v>126</v>
      </c>
      <c r="F265" s="495">
        <v>126</v>
      </c>
      <c r="G265" s="495">
        <v>0</v>
      </c>
      <c r="H265" s="496">
        <v>1.5248532933805634</v>
      </c>
      <c r="I265" s="505"/>
    </row>
    <row r="266" spans="1:9" s="472" customFormat="1" ht="27.75" customHeight="1">
      <c r="A266" s="494" t="s">
        <v>341</v>
      </c>
      <c r="B266" s="495">
        <v>85.94</v>
      </c>
      <c r="C266" s="495">
        <v>85.94</v>
      </c>
      <c r="D266" s="495">
        <v>0</v>
      </c>
      <c r="E266" s="495">
        <v>82.853698</v>
      </c>
      <c r="F266" s="495">
        <v>82.853698</v>
      </c>
      <c r="G266" s="495">
        <v>0</v>
      </c>
      <c r="H266" s="496">
        <v>96.40877123574586</v>
      </c>
      <c r="I266" s="505"/>
    </row>
    <row r="267" spans="1:9" s="472" customFormat="1" ht="27.75" customHeight="1">
      <c r="A267" s="494" t="s">
        <v>994</v>
      </c>
      <c r="B267" s="495">
        <v>85.94</v>
      </c>
      <c r="C267" s="495">
        <v>85.94</v>
      </c>
      <c r="D267" s="495">
        <v>0</v>
      </c>
      <c r="E267" s="495">
        <v>82.853698</v>
      </c>
      <c r="F267" s="495">
        <v>82.853698</v>
      </c>
      <c r="G267" s="495">
        <v>0</v>
      </c>
      <c r="H267" s="496">
        <v>96.40877123574586</v>
      </c>
      <c r="I267" s="505"/>
    </row>
    <row r="268" spans="1:9" s="472" customFormat="1" ht="27.75" customHeight="1">
      <c r="A268" s="494" t="s">
        <v>342</v>
      </c>
      <c r="B268" s="495">
        <v>146.8</v>
      </c>
      <c r="C268" s="495">
        <v>146.8</v>
      </c>
      <c r="D268" s="495">
        <v>0</v>
      </c>
      <c r="E268" s="495">
        <v>183.95768</v>
      </c>
      <c r="F268" s="495">
        <v>183.95768</v>
      </c>
      <c r="G268" s="495">
        <v>0</v>
      </c>
      <c r="H268" s="496">
        <v>125.3117711171662</v>
      </c>
      <c r="I268" s="501"/>
    </row>
    <row r="269" spans="1:9" s="472" customFormat="1" ht="27.75" customHeight="1">
      <c r="A269" s="494" t="s">
        <v>995</v>
      </c>
      <c r="B269" s="495">
        <v>146.8</v>
      </c>
      <c r="C269" s="495">
        <v>146.8</v>
      </c>
      <c r="D269" s="495">
        <v>0</v>
      </c>
      <c r="E269" s="495">
        <v>183.95768</v>
      </c>
      <c r="F269" s="495">
        <v>183.95768</v>
      </c>
      <c r="G269" s="495">
        <v>0</v>
      </c>
      <c r="H269" s="496">
        <v>125.3117711171662</v>
      </c>
      <c r="I269" s="505"/>
    </row>
    <row r="270" spans="1:9" s="472" customFormat="1" ht="27.75" customHeight="1">
      <c r="A270" s="494" t="s">
        <v>996</v>
      </c>
      <c r="B270" s="495">
        <v>0</v>
      </c>
      <c r="C270" s="495">
        <v>0</v>
      </c>
      <c r="D270" s="495">
        <v>0</v>
      </c>
      <c r="E270" s="495">
        <v>0.6</v>
      </c>
      <c r="F270" s="495">
        <v>0.6</v>
      </c>
      <c r="G270" s="495">
        <v>0</v>
      </c>
      <c r="H270" s="496"/>
      <c r="I270" s="505"/>
    </row>
    <row r="271" spans="1:178" s="472" customFormat="1" ht="39" customHeight="1">
      <c r="A271" s="494" t="s">
        <v>997</v>
      </c>
      <c r="B271" s="495">
        <v>0</v>
      </c>
      <c r="C271" s="495">
        <v>0</v>
      </c>
      <c r="D271" s="495">
        <v>0</v>
      </c>
      <c r="E271" s="495">
        <v>0.6</v>
      </c>
      <c r="F271" s="495">
        <v>0.6</v>
      </c>
      <c r="G271" s="495">
        <v>0</v>
      </c>
      <c r="H271" s="496"/>
      <c r="I271" s="505"/>
      <c r="J271" s="503"/>
      <c r="K271" s="503"/>
      <c r="L271" s="503"/>
      <c r="M271" s="503"/>
      <c r="N271" s="503"/>
      <c r="O271" s="503"/>
      <c r="P271" s="503"/>
      <c r="Q271" s="503"/>
      <c r="R271" s="503"/>
      <c r="S271" s="503"/>
      <c r="T271" s="503"/>
      <c r="U271" s="503"/>
      <c r="V271" s="503"/>
      <c r="W271" s="503"/>
      <c r="X271" s="503"/>
      <c r="Y271" s="503"/>
      <c r="Z271" s="503"/>
      <c r="AA271" s="503"/>
      <c r="AB271" s="503"/>
      <c r="AC271" s="503"/>
      <c r="AD271" s="503"/>
      <c r="AE271" s="503"/>
      <c r="AF271" s="503"/>
      <c r="AG271" s="503"/>
      <c r="AH271" s="503"/>
      <c r="AI271" s="503"/>
      <c r="AJ271" s="503"/>
      <c r="AK271" s="503"/>
      <c r="AL271" s="503"/>
      <c r="AM271" s="503"/>
      <c r="AN271" s="503"/>
      <c r="AO271" s="503"/>
      <c r="AP271" s="503"/>
      <c r="AQ271" s="503"/>
      <c r="AR271" s="503"/>
      <c r="AS271" s="503"/>
      <c r="AT271" s="503"/>
      <c r="AU271" s="503"/>
      <c r="AV271" s="503"/>
      <c r="AW271" s="503"/>
      <c r="AX271" s="503"/>
      <c r="AY271" s="503"/>
      <c r="AZ271" s="503"/>
      <c r="BA271" s="503"/>
      <c r="BB271" s="503"/>
      <c r="BC271" s="503"/>
      <c r="BD271" s="503"/>
      <c r="BE271" s="503"/>
      <c r="BF271" s="503"/>
      <c r="BG271" s="503"/>
      <c r="BH271" s="503"/>
      <c r="BI271" s="503"/>
      <c r="BJ271" s="503"/>
      <c r="BK271" s="503"/>
      <c r="BL271" s="503"/>
      <c r="BM271" s="503"/>
      <c r="BN271" s="503"/>
      <c r="BO271" s="503"/>
      <c r="BP271" s="503"/>
      <c r="BQ271" s="503"/>
      <c r="BR271" s="503"/>
      <c r="BS271" s="503"/>
      <c r="BT271" s="503"/>
      <c r="BU271" s="503"/>
      <c r="BV271" s="503"/>
      <c r="BW271" s="503"/>
      <c r="BX271" s="503"/>
      <c r="BY271" s="503"/>
      <c r="BZ271" s="503"/>
      <c r="CA271" s="503"/>
      <c r="CB271" s="503"/>
      <c r="CC271" s="503"/>
      <c r="CD271" s="503"/>
      <c r="CE271" s="503"/>
      <c r="CF271" s="503"/>
      <c r="CG271" s="503"/>
      <c r="CH271" s="503"/>
      <c r="CI271" s="503"/>
      <c r="CJ271" s="503"/>
      <c r="CK271" s="503"/>
      <c r="CL271" s="503"/>
      <c r="CM271" s="503"/>
      <c r="CN271" s="503"/>
      <c r="CO271" s="503"/>
      <c r="CP271" s="503"/>
      <c r="CQ271" s="503"/>
      <c r="CR271" s="503"/>
      <c r="CS271" s="503"/>
      <c r="CT271" s="503"/>
      <c r="CU271" s="503"/>
      <c r="CV271" s="503"/>
      <c r="CW271" s="503"/>
      <c r="CX271" s="503"/>
      <c r="CY271" s="503"/>
      <c r="CZ271" s="503"/>
      <c r="DA271" s="503"/>
      <c r="DB271" s="503"/>
      <c r="DC271" s="503"/>
      <c r="DD271" s="503"/>
      <c r="DE271" s="503"/>
      <c r="DF271" s="503"/>
      <c r="DG271" s="503"/>
      <c r="DH271" s="503"/>
      <c r="DI271" s="503"/>
      <c r="DJ271" s="503"/>
      <c r="DK271" s="503"/>
      <c r="DL271" s="503"/>
      <c r="DM271" s="503"/>
      <c r="DN271" s="503"/>
      <c r="DO271" s="503"/>
      <c r="DP271" s="503"/>
      <c r="DQ271" s="503"/>
      <c r="DR271" s="503"/>
      <c r="DS271" s="503"/>
      <c r="DT271" s="503"/>
      <c r="DU271" s="503"/>
      <c r="DV271" s="503"/>
      <c r="DW271" s="503"/>
      <c r="DX271" s="503"/>
      <c r="DY271" s="503"/>
      <c r="DZ271" s="503"/>
      <c r="EA271" s="503"/>
      <c r="EB271" s="503"/>
      <c r="EC271" s="503"/>
      <c r="ED271" s="503"/>
      <c r="EE271" s="503"/>
      <c r="EF271" s="503"/>
      <c r="EG271" s="503"/>
      <c r="EH271" s="503"/>
      <c r="EI271" s="503"/>
      <c r="EJ271" s="503"/>
      <c r="EK271" s="503"/>
      <c r="EL271" s="503"/>
      <c r="EM271" s="503"/>
      <c r="EN271" s="503"/>
      <c r="EO271" s="503"/>
      <c r="EP271" s="503"/>
      <c r="EQ271" s="503"/>
      <c r="ER271" s="503"/>
      <c r="ES271" s="503"/>
      <c r="ET271" s="508"/>
      <c r="EU271" s="508"/>
      <c r="EV271" s="508"/>
      <c r="EW271" s="508"/>
      <c r="EX271" s="508"/>
      <c r="EY271" s="508"/>
      <c r="EZ271" s="508"/>
      <c r="FA271" s="508"/>
      <c r="FB271" s="508"/>
      <c r="FC271" s="508"/>
      <c r="FD271" s="508"/>
      <c r="FE271" s="508"/>
      <c r="FF271" s="508"/>
      <c r="FG271" s="508"/>
      <c r="FH271" s="508"/>
      <c r="FI271" s="508"/>
      <c r="FJ271" s="508"/>
      <c r="FK271" s="508"/>
      <c r="FL271" s="508"/>
      <c r="FM271" s="508"/>
      <c r="FN271" s="508"/>
      <c r="FO271" s="508"/>
      <c r="FP271" s="508"/>
      <c r="FQ271" s="508"/>
      <c r="FR271" s="508"/>
      <c r="FS271" s="508"/>
      <c r="FT271" s="508"/>
      <c r="FU271" s="508"/>
      <c r="FV271" s="508"/>
    </row>
    <row r="272" spans="1:178" s="472" customFormat="1" ht="27.75" customHeight="1">
      <c r="A272" s="494" t="s">
        <v>344</v>
      </c>
      <c r="B272" s="495">
        <v>451.26</v>
      </c>
      <c r="C272" s="495">
        <v>451.26</v>
      </c>
      <c r="D272" s="495">
        <v>0</v>
      </c>
      <c r="E272" s="495">
        <v>800.843105</v>
      </c>
      <c r="F272" s="495">
        <v>800.843105</v>
      </c>
      <c r="G272" s="495">
        <v>0</v>
      </c>
      <c r="H272" s="496">
        <v>177.46822341887162</v>
      </c>
      <c r="I272" s="505"/>
      <c r="J272" s="503"/>
      <c r="K272" s="503"/>
      <c r="L272" s="503"/>
      <c r="M272" s="503"/>
      <c r="N272" s="503"/>
      <c r="O272" s="503"/>
      <c r="P272" s="503"/>
      <c r="Q272" s="503"/>
      <c r="R272" s="503"/>
      <c r="S272" s="503"/>
      <c r="T272" s="503"/>
      <c r="U272" s="503"/>
      <c r="V272" s="503"/>
      <c r="W272" s="503"/>
      <c r="X272" s="503"/>
      <c r="Y272" s="503"/>
      <c r="Z272" s="503"/>
      <c r="AA272" s="503"/>
      <c r="AB272" s="503"/>
      <c r="AC272" s="503"/>
      <c r="AD272" s="503"/>
      <c r="AE272" s="503"/>
      <c r="AF272" s="503"/>
      <c r="AG272" s="503"/>
      <c r="AH272" s="503"/>
      <c r="AI272" s="503"/>
      <c r="AJ272" s="503"/>
      <c r="AK272" s="503"/>
      <c r="AL272" s="503"/>
      <c r="AM272" s="503"/>
      <c r="AN272" s="503"/>
      <c r="AO272" s="503"/>
      <c r="AP272" s="503"/>
      <c r="AQ272" s="503"/>
      <c r="AR272" s="503"/>
      <c r="AS272" s="503"/>
      <c r="AT272" s="503"/>
      <c r="AU272" s="503"/>
      <c r="AV272" s="503"/>
      <c r="AW272" s="503"/>
      <c r="AX272" s="503"/>
      <c r="AY272" s="503"/>
      <c r="AZ272" s="503"/>
      <c r="BA272" s="503"/>
      <c r="BB272" s="503"/>
      <c r="BC272" s="503"/>
      <c r="BD272" s="503"/>
      <c r="BE272" s="503"/>
      <c r="BF272" s="503"/>
      <c r="BG272" s="503"/>
      <c r="BH272" s="503"/>
      <c r="BI272" s="503"/>
      <c r="BJ272" s="503"/>
      <c r="BK272" s="503"/>
      <c r="BL272" s="503"/>
      <c r="BM272" s="503"/>
      <c r="BN272" s="503"/>
      <c r="BO272" s="503"/>
      <c r="BP272" s="503"/>
      <c r="BQ272" s="503"/>
      <c r="BR272" s="503"/>
      <c r="BS272" s="503"/>
      <c r="BT272" s="503"/>
      <c r="BU272" s="503"/>
      <c r="BV272" s="503"/>
      <c r="BW272" s="503"/>
      <c r="BX272" s="503"/>
      <c r="BY272" s="503"/>
      <c r="BZ272" s="503"/>
      <c r="CA272" s="503"/>
      <c r="CB272" s="503"/>
      <c r="CC272" s="503"/>
      <c r="CD272" s="503"/>
      <c r="CE272" s="503"/>
      <c r="CF272" s="503"/>
      <c r="CG272" s="503"/>
      <c r="CH272" s="503"/>
      <c r="CI272" s="503"/>
      <c r="CJ272" s="503"/>
      <c r="CK272" s="503"/>
      <c r="CL272" s="503"/>
      <c r="CM272" s="503"/>
      <c r="CN272" s="503"/>
      <c r="CO272" s="503"/>
      <c r="CP272" s="503"/>
      <c r="CQ272" s="503"/>
      <c r="CR272" s="503"/>
      <c r="CS272" s="503"/>
      <c r="CT272" s="503"/>
      <c r="CU272" s="503"/>
      <c r="CV272" s="503"/>
      <c r="CW272" s="503"/>
      <c r="CX272" s="503"/>
      <c r="CY272" s="503"/>
      <c r="CZ272" s="503"/>
      <c r="DA272" s="503"/>
      <c r="DB272" s="503"/>
      <c r="DC272" s="503"/>
      <c r="DD272" s="503"/>
      <c r="DE272" s="503"/>
      <c r="DF272" s="503"/>
      <c r="DG272" s="503"/>
      <c r="DH272" s="503"/>
      <c r="DI272" s="503"/>
      <c r="DJ272" s="503"/>
      <c r="DK272" s="503"/>
      <c r="DL272" s="503"/>
      <c r="DM272" s="503"/>
      <c r="DN272" s="503"/>
      <c r="DO272" s="503"/>
      <c r="DP272" s="503"/>
      <c r="DQ272" s="503"/>
      <c r="DR272" s="503"/>
      <c r="DS272" s="503"/>
      <c r="DT272" s="503"/>
      <c r="DU272" s="503"/>
      <c r="DV272" s="503"/>
      <c r="DW272" s="503"/>
      <c r="DX272" s="503"/>
      <c r="DY272" s="503"/>
      <c r="DZ272" s="503"/>
      <c r="EA272" s="503"/>
      <c r="EB272" s="503"/>
      <c r="EC272" s="503"/>
      <c r="ED272" s="503"/>
      <c r="EE272" s="503"/>
      <c r="EF272" s="503"/>
      <c r="EG272" s="503"/>
      <c r="EH272" s="503"/>
      <c r="EI272" s="503"/>
      <c r="EJ272" s="503"/>
      <c r="EK272" s="503"/>
      <c r="EL272" s="503"/>
      <c r="EM272" s="503"/>
      <c r="EN272" s="503"/>
      <c r="EO272" s="503"/>
      <c r="EP272" s="503"/>
      <c r="EQ272" s="503"/>
      <c r="ER272" s="503"/>
      <c r="ES272" s="503"/>
      <c r="ET272" s="508"/>
      <c r="EU272" s="508"/>
      <c r="EV272" s="508"/>
      <c r="EW272" s="508"/>
      <c r="EX272" s="508"/>
      <c r="EY272" s="508"/>
      <c r="EZ272" s="508"/>
      <c r="FA272" s="508"/>
      <c r="FB272" s="508"/>
      <c r="FC272" s="508"/>
      <c r="FD272" s="508"/>
      <c r="FE272" s="508"/>
      <c r="FF272" s="508"/>
      <c r="FG272" s="508"/>
      <c r="FH272" s="508"/>
      <c r="FI272" s="508"/>
      <c r="FJ272" s="508"/>
      <c r="FK272" s="508"/>
      <c r="FL272" s="508"/>
      <c r="FM272" s="508"/>
      <c r="FN272" s="508"/>
      <c r="FO272" s="508"/>
      <c r="FP272" s="508"/>
      <c r="FQ272" s="508"/>
      <c r="FR272" s="508"/>
      <c r="FS272" s="508"/>
      <c r="FT272" s="508"/>
      <c r="FU272" s="508"/>
      <c r="FV272" s="508"/>
    </row>
    <row r="273" spans="1:178" s="472" customFormat="1" ht="27.75" customHeight="1">
      <c r="A273" s="494" t="s">
        <v>164</v>
      </c>
      <c r="B273" s="495">
        <v>429.26</v>
      </c>
      <c r="C273" s="495">
        <v>429.26</v>
      </c>
      <c r="D273" s="495">
        <v>0</v>
      </c>
      <c r="E273" s="495">
        <v>339.191489</v>
      </c>
      <c r="F273" s="495">
        <v>339.191489</v>
      </c>
      <c r="G273" s="495">
        <v>0</v>
      </c>
      <c r="H273" s="496">
        <v>79.01772562083586</v>
      </c>
      <c r="I273" s="505"/>
      <c r="J273" s="503"/>
      <c r="K273" s="503"/>
      <c r="L273" s="503"/>
      <c r="M273" s="503"/>
      <c r="N273" s="503"/>
      <c r="O273" s="503"/>
      <c r="P273" s="503"/>
      <c r="Q273" s="503"/>
      <c r="R273" s="503"/>
      <c r="S273" s="503"/>
      <c r="T273" s="503"/>
      <c r="U273" s="503"/>
      <c r="V273" s="503"/>
      <c r="W273" s="503"/>
      <c r="X273" s="503"/>
      <c r="Y273" s="503"/>
      <c r="Z273" s="503"/>
      <c r="AA273" s="503"/>
      <c r="AB273" s="503"/>
      <c r="AC273" s="503"/>
      <c r="AD273" s="503"/>
      <c r="AE273" s="503"/>
      <c r="AF273" s="503"/>
      <c r="AG273" s="503"/>
      <c r="AH273" s="503"/>
      <c r="AI273" s="503"/>
      <c r="AJ273" s="503"/>
      <c r="AK273" s="503"/>
      <c r="AL273" s="503"/>
      <c r="AM273" s="503"/>
      <c r="AN273" s="503"/>
      <c r="AO273" s="503"/>
      <c r="AP273" s="503"/>
      <c r="AQ273" s="503"/>
      <c r="AR273" s="503"/>
      <c r="AS273" s="503"/>
      <c r="AT273" s="503"/>
      <c r="AU273" s="503"/>
      <c r="AV273" s="503"/>
      <c r="AW273" s="503"/>
      <c r="AX273" s="503"/>
      <c r="AY273" s="503"/>
      <c r="AZ273" s="503"/>
      <c r="BA273" s="503"/>
      <c r="BB273" s="503"/>
      <c r="BC273" s="503"/>
      <c r="BD273" s="503"/>
      <c r="BE273" s="503"/>
      <c r="BF273" s="503"/>
      <c r="BG273" s="503"/>
      <c r="BH273" s="503"/>
      <c r="BI273" s="503"/>
      <c r="BJ273" s="503"/>
      <c r="BK273" s="503"/>
      <c r="BL273" s="503"/>
      <c r="BM273" s="503"/>
      <c r="BN273" s="503"/>
      <c r="BO273" s="503"/>
      <c r="BP273" s="503"/>
      <c r="BQ273" s="503"/>
      <c r="BR273" s="503"/>
      <c r="BS273" s="503"/>
      <c r="BT273" s="503"/>
      <c r="BU273" s="503"/>
      <c r="BV273" s="503"/>
      <c r="BW273" s="503"/>
      <c r="BX273" s="503"/>
      <c r="BY273" s="503"/>
      <c r="BZ273" s="503"/>
      <c r="CA273" s="503"/>
      <c r="CB273" s="503"/>
      <c r="CC273" s="503"/>
      <c r="CD273" s="503"/>
      <c r="CE273" s="503"/>
      <c r="CF273" s="503"/>
      <c r="CG273" s="503"/>
      <c r="CH273" s="503"/>
      <c r="CI273" s="503"/>
      <c r="CJ273" s="503"/>
      <c r="CK273" s="503"/>
      <c r="CL273" s="503"/>
      <c r="CM273" s="503"/>
      <c r="CN273" s="503"/>
      <c r="CO273" s="503"/>
      <c r="CP273" s="503"/>
      <c r="CQ273" s="503"/>
      <c r="CR273" s="503"/>
      <c r="CS273" s="503"/>
      <c r="CT273" s="503"/>
      <c r="CU273" s="503"/>
      <c r="CV273" s="503"/>
      <c r="CW273" s="503"/>
      <c r="CX273" s="503"/>
      <c r="CY273" s="503"/>
      <c r="CZ273" s="503"/>
      <c r="DA273" s="503"/>
      <c r="DB273" s="503"/>
      <c r="DC273" s="503"/>
      <c r="DD273" s="503"/>
      <c r="DE273" s="503"/>
      <c r="DF273" s="503"/>
      <c r="DG273" s="503"/>
      <c r="DH273" s="503"/>
      <c r="DI273" s="503"/>
      <c r="DJ273" s="503"/>
      <c r="DK273" s="503"/>
      <c r="DL273" s="503"/>
      <c r="DM273" s="503"/>
      <c r="DN273" s="503"/>
      <c r="DO273" s="503"/>
      <c r="DP273" s="503"/>
      <c r="DQ273" s="503"/>
      <c r="DR273" s="503"/>
      <c r="DS273" s="503"/>
      <c r="DT273" s="503"/>
      <c r="DU273" s="503"/>
      <c r="DV273" s="503"/>
      <c r="DW273" s="503"/>
      <c r="DX273" s="503"/>
      <c r="DY273" s="503"/>
      <c r="DZ273" s="503"/>
      <c r="EA273" s="503"/>
      <c r="EB273" s="503"/>
      <c r="EC273" s="503"/>
      <c r="ED273" s="503"/>
      <c r="EE273" s="503"/>
      <c r="EF273" s="503"/>
      <c r="EG273" s="503"/>
      <c r="EH273" s="503"/>
      <c r="EI273" s="503"/>
      <c r="EJ273" s="503"/>
      <c r="EK273" s="503"/>
      <c r="EL273" s="503"/>
      <c r="EM273" s="503"/>
      <c r="EN273" s="503"/>
      <c r="EO273" s="503"/>
      <c r="EP273" s="503"/>
      <c r="EQ273" s="503"/>
      <c r="ER273" s="503"/>
      <c r="ES273" s="503"/>
      <c r="ET273" s="508"/>
      <c r="EU273" s="508"/>
      <c r="EV273" s="508"/>
      <c r="EW273" s="508"/>
      <c r="EX273" s="508"/>
      <c r="EY273" s="508"/>
      <c r="EZ273" s="508"/>
      <c r="FA273" s="508"/>
      <c r="FB273" s="508"/>
      <c r="FC273" s="508"/>
      <c r="FD273" s="508"/>
      <c r="FE273" s="508"/>
      <c r="FF273" s="508"/>
      <c r="FG273" s="508"/>
      <c r="FH273" s="508"/>
      <c r="FI273" s="508"/>
      <c r="FJ273" s="508"/>
      <c r="FK273" s="508"/>
      <c r="FL273" s="508"/>
      <c r="FM273" s="508"/>
      <c r="FN273" s="508"/>
      <c r="FO273" s="508"/>
      <c r="FP273" s="508"/>
      <c r="FQ273" s="508"/>
      <c r="FR273" s="508"/>
      <c r="FS273" s="508"/>
      <c r="FT273" s="508"/>
      <c r="FU273" s="508"/>
      <c r="FV273" s="508"/>
    </row>
    <row r="274" spans="1:178" s="472" customFormat="1" ht="27.75" customHeight="1">
      <c r="A274" s="494" t="s">
        <v>165</v>
      </c>
      <c r="B274" s="495">
        <v>2</v>
      </c>
      <c r="C274" s="495">
        <v>2</v>
      </c>
      <c r="D274" s="495">
        <v>0</v>
      </c>
      <c r="E274" s="495">
        <v>0</v>
      </c>
      <c r="F274" s="495">
        <v>0</v>
      </c>
      <c r="G274" s="495">
        <v>0</v>
      </c>
      <c r="H274" s="496">
        <v>0</v>
      </c>
      <c r="I274" s="505"/>
      <c r="J274" s="503"/>
      <c r="K274" s="503"/>
      <c r="L274" s="503"/>
      <c r="M274" s="503"/>
      <c r="N274" s="503"/>
      <c r="O274" s="503"/>
      <c r="P274" s="503"/>
      <c r="Q274" s="503"/>
      <c r="R274" s="503"/>
      <c r="S274" s="503"/>
      <c r="T274" s="503"/>
      <c r="U274" s="503"/>
      <c r="V274" s="503"/>
      <c r="W274" s="503"/>
      <c r="X274" s="503"/>
      <c r="Y274" s="503"/>
      <c r="Z274" s="503"/>
      <c r="AA274" s="503"/>
      <c r="AB274" s="503"/>
      <c r="AC274" s="503"/>
      <c r="AD274" s="503"/>
      <c r="AE274" s="503"/>
      <c r="AF274" s="503"/>
      <c r="AG274" s="503"/>
      <c r="AH274" s="503"/>
      <c r="AI274" s="503"/>
      <c r="AJ274" s="503"/>
      <c r="AK274" s="503"/>
      <c r="AL274" s="503"/>
      <c r="AM274" s="503"/>
      <c r="AN274" s="503"/>
      <c r="AO274" s="503"/>
      <c r="AP274" s="503"/>
      <c r="AQ274" s="503"/>
      <c r="AR274" s="503"/>
      <c r="AS274" s="503"/>
      <c r="AT274" s="503"/>
      <c r="AU274" s="503"/>
      <c r="AV274" s="503"/>
      <c r="AW274" s="503"/>
      <c r="AX274" s="503"/>
      <c r="AY274" s="503"/>
      <c r="AZ274" s="503"/>
      <c r="BA274" s="503"/>
      <c r="BB274" s="503"/>
      <c r="BC274" s="503"/>
      <c r="BD274" s="503"/>
      <c r="BE274" s="503"/>
      <c r="BF274" s="503"/>
      <c r="BG274" s="503"/>
      <c r="BH274" s="503"/>
      <c r="BI274" s="503"/>
      <c r="BJ274" s="503"/>
      <c r="BK274" s="503"/>
      <c r="BL274" s="503"/>
      <c r="BM274" s="503"/>
      <c r="BN274" s="503"/>
      <c r="BO274" s="503"/>
      <c r="BP274" s="503"/>
      <c r="BQ274" s="503"/>
      <c r="BR274" s="503"/>
      <c r="BS274" s="503"/>
      <c r="BT274" s="503"/>
      <c r="BU274" s="503"/>
      <c r="BV274" s="503"/>
      <c r="BW274" s="503"/>
      <c r="BX274" s="503"/>
      <c r="BY274" s="503"/>
      <c r="BZ274" s="503"/>
      <c r="CA274" s="503"/>
      <c r="CB274" s="503"/>
      <c r="CC274" s="503"/>
      <c r="CD274" s="503"/>
      <c r="CE274" s="503"/>
      <c r="CF274" s="503"/>
      <c r="CG274" s="503"/>
      <c r="CH274" s="503"/>
      <c r="CI274" s="503"/>
      <c r="CJ274" s="503"/>
      <c r="CK274" s="503"/>
      <c r="CL274" s="503"/>
      <c r="CM274" s="503"/>
      <c r="CN274" s="503"/>
      <c r="CO274" s="503"/>
      <c r="CP274" s="503"/>
      <c r="CQ274" s="503"/>
      <c r="CR274" s="503"/>
      <c r="CS274" s="503"/>
      <c r="CT274" s="503"/>
      <c r="CU274" s="503"/>
      <c r="CV274" s="503"/>
      <c r="CW274" s="503"/>
      <c r="CX274" s="503"/>
      <c r="CY274" s="503"/>
      <c r="CZ274" s="503"/>
      <c r="DA274" s="503"/>
      <c r="DB274" s="503"/>
      <c r="DC274" s="503"/>
      <c r="DD274" s="503"/>
      <c r="DE274" s="503"/>
      <c r="DF274" s="503"/>
      <c r="DG274" s="503"/>
      <c r="DH274" s="503"/>
      <c r="DI274" s="503"/>
      <c r="DJ274" s="503"/>
      <c r="DK274" s="503"/>
      <c r="DL274" s="503"/>
      <c r="DM274" s="503"/>
      <c r="DN274" s="503"/>
      <c r="DO274" s="503"/>
      <c r="DP274" s="503"/>
      <c r="DQ274" s="503"/>
      <c r="DR274" s="503"/>
      <c r="DS274" s="503"/>
      <c r="DT274" s="503"/>
      <c r="DU274" s="503"/>
      <c r="DV274" s="503"/>
      <c r="DW274" s="503"/>
      <c r="DX274" s="503"/>
      <c r="DY274" s="503"/>
      <c r="DZ274" s="503"/>
      <c r="EA274" s="503"/>
      <c r="EB274" s="503"/>
      <c r="EC274" s="503"/>
      <c r="ED274" s="503"/>
      <c r="EE274" s="503"/>
      <c r="EF274" s="503"/>
      <c r="EG274" s="503"/>
      <c r="EH274" s="503"/>
      <c r="EI274" s="503"/>
      <c r="EJ274" s="503"/>
      <c r="EK274" s="503"/>
      <c r="EL274" s="503"/>
      <c r="EM274" s="503"/>
      <c r="EN274" s="503"/>
      <c r="EO274" s="503"/>
      <c r="EP274" s="503"/>
      <c r="EQ274" s="503"/>
      <c r="ER274" s="503"/>
      <c r="ES274" s="503"/>
      <c r="ET274" s="508"/>
      <c r="EU274" s="508"/>
      <c r="EV274" s="508"/>
      <c r="EW274" s="508"/>
      <c r="EX274" s="508"/>
      <c r="EY274" s="508"/>
      <c r="EZ274" s="508"/>
      <c r="FA274" s="508"/>
      <c r="FB274" s="508"/>
      <c r="FC274" s="508"/>
      <c r="FD274" s="508"/>
      <c r="FE274" s="508"/>
      <c r="FF274" s="508"/>
      <c r="FG274" s="508"/>
      <c r="FH274" s="508"/>
      <c r="FI274" s="508"/>
      <c r="FJ274" s="508"/>
      <c r="FK274" s="508"/>
      <c r="FL274" s="508"/>
      <c r="FM274" s="508"/>
      <c r="FN274" s="508"/>
      <c r="FO274" s="508"/>
      <c r="FP274" s="508"/>
      <c r="FQ274" s="508"/>
      <c r="FR274" s="508"/>
      <c r="FS274" s="508"/>
      <c r="FT274" s="508"/>
      <c r="FU274" s="508"/>
      <c r="FV274" s="508"/>
    </row>
    <row r="275" spans="1:178" s="472" customFormat="1" ht="27.75" customHeight="1">
      <c r="A275" s="494" t="s">
        <v>345</v>
      </c>
      <c r="B275" s="495">
        <v>20</v>
      </c>
      <c r="C275" s="495">
        <v>20</v>
      </c>
      <c r="D275" s="495">
        <v>0</v>
      </c>
      <c r="E275" s="495">
        <v>175</v>
      </c>
      <c r="F275" s="495">
        <v>175</v>
      </c>
      <c r="G275" s="495">
        <v>0</v>
      </c>
      <c r="H275" s="496">
        <v>875</v>
      </c>
      <c r="I275" s="505"/>
      <c r="J275" s="503"/>
      <c r="K275" s="503"/>
      <c r="L275" s="503"/>
      <c r="M275" s="503"/>
      <c r="N275" s="503"/>
      <c r="O275" s="503"/>
      <c r="P275" s="503"/>
      <c r="Q275" s="503"/>
      <c r="R275" s="503"/>
      <c r="S275" s="503"/>
      <c r="T275" s="503"/>
      <c r="U275" s="503"/>
      <c r="V275" s="503"/>
      <c r="W275" s="503"/>
      <c r="X275" s="503"/>
      <c r="Y275" s="503"/>
      <c r="Z275" s="503"/>
      <c r="AA275" s="503"/>
      <c r="AB275" s="503"/>
      <c r="AC275" s="503"/>
      <c r="AD275" s="503"/>
      <c r="AE275" s="503"/>
      <c r="AF275" s="503"/>
      <c r="AG275" s="503"/>
      <c r="AH275" s="503"/>
      <c r="AI275" s="503"/>
      <c r="AJ275" s="503"/>
      <c r="AK275" s="503"/>
      <c r="AL275" s="503"/>
      <c r="AM275" s="503"/>
      <c r="AN275" s="503"/>
      <c r="AO275" s="503"/>
      <c r="AP275" s="503"/>
      <c r="AQ275" s="503"/>
      <c r="AR275" s="503"/>
      <c r="AS275" s="503"/>
      <c r="AT275" s="503"/>
      <c r="AU275" s="503"/>
      <c r="AV275" s="503"/>
      <c r="AW275" s="503"/>
      <c r="AX275" s="503"/>
      <c r="AY275" s="503"/>
      <c r="AZ275" s="503"/>
      <c r="BA275" s="503"/>
      <c r="BB275" s="503"/>
      <c r="BC275" s="503"/>
      <c r="BD275" s="503"/>
      <c r="BE275" s="503"/>
      <c r="BF275" s="503"/>
      <c r="BG275" s="503"/>
      <c r="BH275" s="503"/>
      <c r="BI275" s="503"/>
      <c r="BJ275" s="503"/>
      <c r="BK275" s="503"/>
      <c r="BL275" s="503"/>
      <c r="BM275" s="503"/>
      <c r="BN275" s="503"/>
      <c r="BO275" s="503"/>
      <c r="BP275" s="503"/>
      <c r="BQ275" s="503"/>
      <c r="BR275" s="503"/>
      <c r="BS275" s="503"/>
      <c r="BT275" s="503"/>
      <c r="BU275" s="503"/>
      <c r="BV275" s="503"/>
      <c r="BW275" s="503"/>
      <c r="BX275" s="503"/>
      <c r="BY275" s="503"/>
      <c r="BZ275" s="503"/>
      <c r="CA275" s="503"/>
      <c r="CB275" s="503"/>
      <c r="CC275" s="503"/>
      <c r="CD275" s="503"/>
      <c r="CE275" s="503"/>
      <c r="CF275" s="503"/>
      <c r="CG275" s="503"/>
      <c r="CH275" s="503"/>
      <c r="CI275" s="503"/>
      <c r="CJ275" s="503"/>
      <c r="CK275" s="503"/>
      <c r="CL275" s="503"/>
      <c r="CM275" s="503"/>
      <c r="CN275" s="503"/>
      <c r="CO275" s="503"/>
      <c r="CP275" s="503"/>
      <c r="CQ275" s="503"/>
      <c r="CR275" s="503"/>
      <c r="CS275" s="503"/>
      <c r="CT275" s="503"/>
      <c r="CU275" s="503"/>
      <c r="CV275" s="503"/>
      <c r="CW275" s="503"/>
      <c r="CX275" s="503"/>
      <c r="CY275" s="503"/>
      <c r="CZ275" s="503"/>
      <c r="DA275" s="503"/>
      <c r="DB275" s="503"/>
      <c r="DC275" s="503"/>
      <c r="DD275" s="503"/>
      <c r="DE275" s="503"/>
      <c r="DF275" s="503"/>
      <c r="DG275" s="503"/>
      <c r="DH275" s="503"/>
      <c r="DI275" s="503"/>
      <c r="DJ275" s="503"/>
      <c r="DK275" s="503"/>
      <c r="DL275" s="503"/>
      <c r="DM275" s="503"/>
      <c r="DN275" s="503"/>
      <c r="DO275" s="503"/>
      <c r="DP275" s="503"/>
      <c r="DQ275" s="503"/>
      <c r="DR275" s="503"/>
      <c r="DS275" s="503"/>
      <c r="DT275" s="503"/>
      <c r="DU275" s="503"/>
      <c r="DV275" s="503"/>
      <c r="DW275" s="503"/>
      <c r="DX275" s="503"/>
      <c r="DY275" s="503"/>
      <c r="DZ275" s="503"/>
      <c r="EA275" s="503"/>
      <c r="EB275" s="503"/>
      <c r="EC275" s="503"/>
      <c r="ED275" s="503"/>
      <c r="EE275" s="503"/>
      <c r="EF275" s="503"/>
      <c r="EG275" s="503"/>
      <c r="EH275" s="503"/>
      <c r="EI275" s="503"/>
      <c r="EJ275" s="503"/>
      <c r="EK275" s="503"/>
      <c r="EL275" s="503"/>
      <c r="EM275" s="503"/>
      <c r="EN275" s="503"/>
      <c r="EO275" s="503"/>
      <c r="EP275" s="503"/>
      <c r="EQ275" s="503"/>
      <c r="ER275" s="503"/>
      <c r="ES275" s="503"/>
      <c r="ET275" s="508"/>
      <c r="EU275" s="508"/>
      <c r="EV275" s="508"/>
      <c r="EW275" s="508"/>
      <c r="EX275" s="508"/>
      <c r="EY275" s="508"/>
      <c r="EZ275" s="508"/>
      <c r="FA275" s="508"/>
      <c r="FB275" s="508"/>
      <c r="FC275" s="508"/>
      <c r="FD275" s="508"/>
      <c r="FE275" s="508"/>
      <c r="FF275" s="508"/>
      <c r="FG275" s="508"/>
      <c r="FH275" s="508"/>
      <c r="FI275" s="508"/>
      <c r="FJ275" s="508"/>
      <c r="FK275" s="508"/>
      <c r="FL275" s="508"/>
      <c r="FM275" s="508"/>
      <c r="FN275" s="508"/>
      <c r="FO275" s="508"/>
      <c r="FP275" s="508"/>
      <c r="FQ275" s="508"/>
      <c r="FR275" s="508"/>
      <c r="FS275" s="508"/>
      <c r="FT275" s="508"/>
      <c r="FU275" s="508"/>
      <c r="FV275" s="508"/>
    </row>
    <row r="276" spans="1:178" s="472" customFormat="1" ht="27.75" customHeight="1">
      <c r="A276" s="494" t="s">
        <v>177</v>
      </c>
      <c r="B276" s="495"/>
      <c r="C276" s="495"/>
      <c r="D276" s="495"/>
      <c r="E276" s="495">
        <v>286.651616</v>
      </c>
      <c r="F276" s="495">
        <v>286.651616</v>
      </c>
      <c r="G276" s="495">
        <v>0</v>
      </c>
      <c r="H276" s="496"/>
      <c r="I276" s="505"/>
      <c r="J276" s="503"/>
      <c r="K276" s="503"/>
      <c r="L276" s="503"/>
      <c r="M276" s="503"/>
      <c r="N276" s="503"/>
      <c r="O276" s="503"/>
      <c r="P276" s="503"/>
      <c r="Q276" s="503"/>
      <c r="R276" s="503"/>
      <c r="S276" s="503"/>
      <c r="T276" s="503"/>
      <c r="U276" s="503"/>
      <c r="V276" s="503"/>
      <c r="W276" s="503"/>
      <c r="X276" s="503"/>
      <c r="Y276" s="503"/>
      <c r="Z276" s="503"/>
      <c r="AA276" s="503"/>
      <c r="AB276" s="503"/>
      <c r="AC276" s="503"/>
      <c r="AD276" s="503"/>
      <c r="AE276" s="503"/>
      <c r="AF276" s="503"/>
      <c r="AG276" s="503"/>
      <c r="AH276" s="503"/>
      <c r="AI276" s="503"/>
      <c r="AJ276" s="503"/>
      <c r="AK276" s="503"/>
      <c r="AL276" s="503"/>
      <c r="AM276" s="503"/>
      <c r="AN276" s="503"/>
      <c r="AO276" s="503"/>
      <c r="AP276" s="503"/>
      <c r="AQ276" s="503"/>
      <c r="AR276" s="503"/>
      <c r="AS276" s="503"/>
      <c r="AT276" s="503"/>
      <c r="AU276" s="503"/>
      <c r="AV276" s="503"/>
      <c r="AW276" s="503"/>
      <c r="AX276" s="503"/>
      <c r="AY276" s="503"/>
      <c r="AZ276" s="503"/>
      <c r="BA276" s="503"/>
      <c r="BB276" s="503"/>
      <c r="BC276" s="503"/>
      <c r="BD276" s="503"/>
      <c r="BE276" s="503"/>
      <c r="BF276" s="503"/>
      <c r="BG276" s="503"/>
      <c r="BH276" s="503"/>
      <c r="BI276" s="503"/>
      <c r="BJ276" s="503"/>
      <c r="BK276" s="503"/>
      <c r="BL276" s="503"/>
      <c r="BM276" s="503"/>
      <c r="BN276" s="503"/>
      <c r="BO276" s="503"/>
      <c r="BP276" s="503"/>
      <c r="BQ276" s="503"/>
      <c r="BR276" s="503"/>
      <c r="BS276" s="503"/>
      <c r="BT276" s="503"/>
      <c r="BU276" s="503"/>
      <c r="BV276" s="503"/>
      <c r="BW276" s="503"/>
      <c r="BX276" s="503"/>
      <c r="BY276" s="503"/>
      <c r="BZ276" s="503"/>
      <c r="CA276" s="503"/>
      <c r="CB276" s="503"/>
      <c r="CC276" s="503"/>
      <c r="CD276" s="503"/>
      <c r="CE276" s="503"/>
      <c r="CF276" s="503"/>
      <c r="CG276" s="503"/>
      <c r="CH276" s="503"/>
      <c r="CI276" s="503"/>
      <c r="CJ276" s="503"/>
      <c r="CK276" s="503"/>
      <c r="CL276" s="503"/>
      <c r="CM276" s="503"/>
      <c r="CN276" s="503"/>
      <c r="CO276" s="503"/>
      <c r="CP276" s="503"/>
      <c r="CQ276" s="503"/>
      <c r="CR276" s="503"/>
      <c r="CS276" s="503"/>
      <c r="CT276" s="503"/>
      <c r="CU276" s="503"/>
      <c r="CV276" s="503"/>
      <c r="CW276" s="503"/>
      <c r="CX276" s="503"/>
      <c r="CY276" s="503"/>
      <c r="CZ276" s="503"/>
      <c r="DA276" s="503"/>
      <c r="DB276" s="503"/>
      <c r="DC276" s="503"/>
      <c r="DD276" s="503"/>
      <c r="DE276" s="503"/>
      <c r="DF276" s="503"/>
      <c r="DG276" s="503"/>
      <c r="DH276" s="503"/>
      <c r="DI276" s="503"/>
      <c r="DJ276" s="503"/>
      <c r="DK276" s="503"/>
      <c r="DL276" s="503"/>
      <c r="DM276" s="503"/>
      <c r="DN276" s="503"/>
      <c r="DO276" s="503"/>
      <c r="DP276" s="503"/>
      <c r="DQ276" s="503"/>
      <c r="DR276" s="503"/>
      <c r="DS276" s="503"/>
      <c r="DT276" s="503"/>
      <c r="DU276" s="503"/>
      <c r="DV276" s="503"/>
      <c r="DW276" s="503"/>
      <c r="DX276" s="503"/>
      <c r="DY276" s="503"/>
      <c r="DZ276" s="503"/>
      <c r="EA276" s="503"/>
      <c r="EB276" s="503"/>
      <c r="EC276" s="503"/>
      <c r="ED276" s="503"/>
      <c r="EE276" s="503"/>
      <c r="EF276" s="503"/>
      <c r="EG276" s="503"/>
      <c r="EH276" s="503"/>
      <c r="EI276" s="503"/>
      <c r="EJ276" s="503"/>
      <c r="EK276" s="503"/>
      <c r="EL276" s="503"/>
      <c r="EM276" s="503"/>
      <c r="EN276" s="503"/>
      <c r="EO276" s="503"/>
      <c r="EP276" s="503"/>
      <c r="EQ276" s="503"/>
      <c r="ER276" s="503"/>
      <c r="ES276" s="503"/>
      <c r="ET276" s="508"/>
      <c r="EU276" s="508"/>
      <c r="EV276" s="508"/>
      <c r="EW276" s="508"/>
      <c r="EX276" s="508"/>
      <c r="EY276" s="508"/>
      <c r="EZ276" s="508"/>
      <c r="FA276" s="508"/>
      <c r="FB276" s="508"/>
      <c r="FC276" s="508"/>
      <c r="FD276" s="508"/>
      <c r="FE276" s="508"/>
      <c r="FF276" s="508"/>
      <c r="FG276" s="508"/>
      <c r="FH276" s="508"/>
      <c r="FI276" s="508"/>
      <c r="FJ276" s="508"/>
      <c r="FK276" s="508"/>
      <c r="FL276" s="508"/>
      <c r="FM276" s="508"/>
      <c r="FN276" s="508"/>
      <c r="FO276" s="508"/>
      <c r="FP276" s="508"/>
      <c r="FQ276" s="508"/>
      <c r="FR276" s="508"/>
      <c r="FS276" s="508"/>
      <c r="FT276" s="508"/>
      <c r="FU276" s="508"/>
      <c r="FV276" s="508"/>
    </row>
    <row r="277" spans="1:9" s="472" customFormat="1" ht="27.75" customHeight="1">
      <c r="A277" s="494" t="s">
        <v>998</v>
      </c>
      <c r="B277" s="495">
        <v>126.6</v>
      </c>
      <c r="C277" s="495">
        <v>126.6</v>
      </c>
      <c r="D277" s="495">
        <v>0</v>
      </c>
      <c r="E277" s="495">
        <v>102.6</v>
      </c>
      <c r="F277" s="495">
        <v>102.6</v>
      </c>
      <c r="G277" s="495">
        <v>0</v>
      </c>
      <c r="H277" s="496">
        <v>81.04265402843602</v>
      </c>
      <c r="I277" s="505"/>
    </row>
    <row r="278" spans="1:9" s="472" customFormat="1" ht="27.75" customHeight="1">
      <c r="A278" s="494" t="s">
        <v>999</v>
      </c>
      <c r="B278" s="495">
        <v>126.6</v>
      </c>
      <c r="C278" s="495">
        <v>126.6</v>
      </c>
      <c r="D278" s="495">
        <v>0</v>
      </c>
      <c r="E278" s="495">
        <v>102.6</v>
      </c>
      <c r="F278" s="495">
        <v>102.6</v>
      </c>
      <c r="G278" s="495">
        <v>0</v>
      </c>
      <c r="H278" s="496">
        <v>81.04265402843602</v>
      </c>
      <c r="I278" s="505" t="s">
        <v>1000</v>
      </c>
    </row>
    <row r="279" spans="1:9" s="472" customFormat="1" ht="27.75" customHeight="1">
      <c r="A279" s="494" t="s">
        <v>57</v>
      </c>
      <c r="B279" s="495">
        <v>189486.03000000003</v>
      </c>
      <c r="C279" s="495">
        <v>189169.87000000002</v>
      </c>
      <c r="D279" s="495">
        <v>0</v>
      </c>
      <c r="E279" s="495">
        <v>176509.120548</v>
      </c>
      <c r="F279" s="495">
        <v>175713.120548</v>
      </c>
      <c r="G279" s="495">
        <v>0</v>
      </c>
      <c r="H279" s="496">
        <v>93.15152180242521</v>
      </c>
      <c r="I279" s="505" t="s">
        <v>67</v>
      </c>
    </row>
    <row r="280" spans="1:9" s="472" customFormat="1" ht="27.75" customHeight="1">
      <c r="A280" s="494" t="s">
        <v>1001</v>
      </c>
      <c r="B280" s="495">
        <v>1655.2800000000002</v>
      </c>
      <c r="C280" s="495">
        <v>1655.2800000000002</v>
      </c>
      <c r="D280" s="495">
        <v>0</v>
      </c>
      <c r="E280" s="495">
        <v>1372.143959</v>
      </c>
      <c r="F280" s="495">
        <v>1372.143959</v>
      </c>
      <c r="G280" s="495">
        <v>0</v>
      </c>
      <c r="H280" s="496">
        <v>82.89497601614228</v>
      </c>
      <c r="I280" s="505"/>
    </row>
    <row r="281" spans="1:9" s="472" customFormat="1" ht="27.75" customHeight="1">
      <c r="A281" s="494" t="s">
        <v>1002</v>
      </c>
      <c r="B281" s="495">
        <v>1251.14</v>
      </c>
      <c r="C281" s="495">
        <v>1251.14</v>
      </c>
      <c r="D281" s="495">
        <v>0</v>
      </c>
      <c r="E281" s="495">
        <v>1089.579543</v>
      </c>
      <c r="F281" s="495">
        <v>1089.579543</v>
      </c>
      <c r="G281" s="495">
        <v>0</v>
      </c>
      <c r="H281" s="496">
        <v>87.08694015058268</v>
      </c>
      <c r="I281" s="505"/>
    </row>
    <row r="282" spans="1:9" s="472" customFormat="1" ht="27.75" customHeight="1">
      <c r="A282" s="494" t="s">
        <v>1003</v>
      </c>
      <c r="B282" s="495">
        <v>0</v>
      </c>
      <c r="C282" s="495">
        <v>0</v>
      </c>
      <c r="D282" s="495">
        <v>0</v>
      </c>
      <c r="E282" s="495">
        <v>0</v>
      </c>
      <c r="F282" s="495">
        <v>0</v>
      </c>
      <c r="G282" s="495">
        <v>0</v>
      </c>
      <c r="H282" s="496"/>
      <c r="I282" s="505"/>
    </row>
    <row r="283" spans="1:9" s="472" customFormat="1" ht="27" customHeight="1">
      <c r="A283" s="494" t="s">
        <v>350</v>
      </c>
      <c r="B283" s="495">
        <v>404.14</v>
      </c>
      <c r="C283" s="495">
        <v>404.14</v>
      </c>
      <c r="D283" s="495">
        <v>0</v>
      </c>
      <c r="E283" s="495">
        <v>282.564416</v>
      </c>
      <c r="F283" s="495">
        <v>282.564416</v>
      </c>
      <c r="G283" s="495">
        <v>0</v>
      </c>
      <c r="H283" s="496">
        <v>69.91745830652745</v>
      </c>
      <c r="I283" s="505"/>
    </row>
    <row r="284" spans="1:9" s="472" customFormat="1" ht="27" customHeight="1">
      <c r="A284" s="494" t="s">
        <v>351</v>
      </c>
      <c r="B284" s="495">
        <v>16960.72</v>
      </c>
      <c r="C284" s="495">
        <v>16960.72</v>
      </c>
      <c r="D284" s="495">
        <v>0</v>
      </c>
      <c r="E284" s="495">
        <v>19416.043356</v>
      </c>
      <c r="F284" s="495">
        <v>19416.043356</v>
      </c>
      <c r="G284" s="495">
        <v>0</v>
      </c>
      <c r="H284" s="496">
        <v>114.4765278596663</v>
      </c>
      <c r="I284" s="505"/>
    </row>
    <row r="285" spans="1:9" s="472" customFormat="1" ht="45" customHeight="1">
      <c r="A285" s="494" t="s">
        <v>352</v>
      </c>
      <c r="B285" s="495">
        <v>13197.61</v>
      </c>
      <c r="C285" s="495">
        <v>13197.61</v>
      </c>
      <c r="D285" s="495">
        <v>0</v>
      </c>
      <c r="E285" s="495">
        <v>15757.641951000001</v>
      </c>
      <c r="F285" s="495">
        <v>15757.641951000001</v>
      </c>
      <c r="G285" s="495">
        <v>0</v>
      </c>
      <c r="H285" s="496">
        <v>119.39769360513002</v>
      </c>
      <c r="I285" s="505" t="s">
        <v>1004</v>
      </c>
    </row>
    <row r="286" spans="1:9" s="472" customFormat="1" ht="27" customHeight="1">
      <c r="A286" s="494" t="s">
        <v>1005</v>
      </c>
      <c r="B286" s="495">
        <v>724.63</v>
      </c>
      <c r="C286" s="495">
        <v>724.63</v>
      </c>
      <c r="D286" s="495">
        <v>0</v>
      </c>
      <c r="E286" s="495">
        <v>599.812424</v>
      </c>
      <c r="F286" s="495">
        <v>599.812424</v>
      </c>
      <c r="G286" s="495">
        <v>0</v>
      </c>
      <c r="H286" s="496">
        <v>82.77499192691442</v>
      </c>
      <c r="I286" s="505"/>
    </row>
    <row r="287" spans="1:9" s="472" customFormat="1" ht="27" customHeight="1">
      <c r="A287" s="494" t="s">
        <v>1006</v>
      </c>
      <c r="B287" s="495">
        <v>1000</v>
      </c>
      <c r="C287" s="495">
        <v>1000</v>
      </c>
      <c r="D287" s="495">
        <v>0</v>
      </c>
      <c r="E287" s="495">
        <v>0</v>
      </c>
      <c r="F287" s="495">
        <v>0</v>
      </c>
      <c r="G287" s="495">
        <v>0</v>
      </c>
      <c r="H287" s="496">
        <v>0</v>
      </c>
      <c r="I287" s="505"/>
    </row>
    <row r="288" spans="1:9" s="472" customFormat="1" ht="27" customHeight="1">
      <c r="A288" s="494" t="s">
        <v>356</v>
      </c>
      <c r="B288" s="495">
        <v>319.48</v>
      </c>
      <c r="C288" s="495">
        <v>319.48</v>
      </c>
      <c r="D288" s="495">
        <v>0</v>
      </c>
      <c r="E288" s="495">
        <v>271.433</v>
      </c>
      <c r="F288" s="495">
        <v>271.433</v>
      </c>
      <c r="G288" s="495">
        <v>0</v>
      </c>
      <c r="H288" s="496">
        <v>84.96087392012018</v>
      </c>
      <c r="I288" s="505"/>
    </row>
    <row r="289" spans="1:9" s="472" customFormat="1" ht="27" customHeight="1">
      <c r="A289" s="494" t="s">
        <v>1007</v>
      </c>
      <c r="B289" s="495"/>
      <c r="C289" s="495"/>
      <c r="D289" s="495"/>
      <c r="E289" s="495">
        <v>813.155981</v>
      </c>
      <c r="F289" s="495">
        <v>813.155981</v>
      </c>
      <c r="G289" s="495">
        <v>0</v>
      </c>
      <c r="H289" s="496"/>
      <c r="I289" s="505"/>
    </row>
    <row r="290" spans="1:9" s="472" customFormat="1" ht="27" customHeight="1">
      <c r="A290" s="494" t="s">
        <v>357</v>
      </c>
      <c r="B290" s="495">
        <v>1719</v>
      </c>
      <c r="C290" s="495">
        <v>1719</v>
      </c>
      <c r="D290" s="495">
        <v>0</v>
      </c>
      <c r="E290" s="495">
        <v>1974</v>
      </c>
      <c r="F290" s="495">
        <v>1974</v>
      </c>
      <c r="G290" s="495">
        <v>0</v>
      </c>
      <c r="H290" s="496">
        <v>114.83420593368237</v>
      </c>
      <c r="I290" s="505"/>
    </row>
    <row r="291" spans="1:9" s="472" customFormat="1" ht="27" customHeight="1">
      <c r="A291" s="494" t="s">
        <v>358</v>
      </c>
      <c r="B291" s="495">
        <v>9040.73</v>
      </c>
      <c r="C291" s="495">
        <v>8724.57</v>
      </c>
      <c r="D291" s="495">
        <v>0</v>
      </c>
      <c r="E291" s="495">
        <v>5902.680738999999</v>
      </c>
      <c r="F291" s="495">
        <v>5187.680738999999</v>
      </c>
      <c r="G291" s="495">
        <v>0</v>
      </c>
      <c r="H291" s="496">
        <v>65.28986861680417</v>
      </c>
      <c r="I291" s="505"/>
    </row>
    <row r="292" spans="1:9" s="472" customFormat="1" ht="27" customHeight="1">
      <c r="A292" s="494" t="s">
        <v>359</v>
      </c>
      <c r="B292" s="495">
        <v>2760.16</v>
      </c>
      <c r="C292" s="495">
        <v>2760.16</v>
      </c>
      <c r="D292" s="495">
        <v>0</v>
      </c>
      <c r="E292" s="495">
        <v>908.632239</v>
      </c>
      <c r="F292" s="495">
        <v>908.632239</v>
      </c>
      <c r="G292" s="495">
        <v>0</v>
      </c>
      <c r="H292" s="496">
        <v>32.91954955509826</v>
      </c>
      <c r="I292" s="505"/>
    </row>
    <row r="293" spans="1:9" s="472" customFormat="1" ht="27" customHeight="1">
      <c r="A293" s="494" t="s">
        <v>360</v>
      </c>
      <c r="B293" s="495">
        <v>357.18</v>
      </c>
      <c r="C293" s="495">
        <v>357.18</v>
      </c>
      <c r="D293" s="495">
        <v>0</v>
      </c>
      <c r="E293" s="495">
        <v>420.71050399999996</v>
      </c>
      <c r="F293" s="495">
        <v>420.71050399999996</v>
      </c>
      <c r="G293" s="495">
        <v>0</v>
      </c>
      <c r="H293" s="496">
        <v>117.78669130410435</v>
      </c>
      <c r="I293" s="505"/>
    </row>
    <row r="294" spans="1:9" s="472" customFormat="1" ht="27" customHeight="1">
      <c r="A294" s="494" t="s">
        <v>361</v>
      </c>
      <c r="B294" s="495">
        <v>964.75</v>
      </c>
      <c r="C294" s="495">
        <v>964.75</v>
      </c>
      <c r="D294" s="495">
        <v>0</v>
      </c>
      <c r="E294" s="495">
        <v>693.023954</v>
      </c>
      <c r="F294" s="495">
        <v>693.023954</v>
      </c>
      <c r="G294" s="495">
        <v>0</v>
      </c>
      <c r="H294" s="496">
        <v>71.83456377299818</v>
      </c>
      <c r="I294" s="505"/>
    </row>
    <row r="295" spans="1:9" s="472" customFormat="1" ht="27" customHeight="1">
      <c r="A295" s="494" t="s">
        <v>362</v>
      </c>
      <c r="B295" s="495">
        <v>142.37</v>
      </c>
      <c r="C295" s="495">
        <v>142.37</v>
      </c>
      <c r="D295" s="495">
        <v>0</v>
      </c>
      <c r="E295" s="495">
        <v>153.979914</v>
      </c>
      <c r="F295" s="495">
        <v>153.979914</v>
      </c>
      <c r="G295" s="495">
        <v>0</v>
      </c>
      <c r="H295" s="496">
        <v>108.15474748893728</v>
      </c>
      <c r="I295" s="505"/>
    </row>
    <row r="296" spans="1:9" s="472" customFormat="1" ht="27" customHeight="1">
      <c r="A296" s="494" t="s">
        <v>363</v>
      </c>
      <c r="B296" s="495">
        <v>129.59</v>
      </c>
      <c r="C296" s="495">
        <v>129.59</v>
      </c>
      <c r="D296" s="495">
        <v>0</v>
      </c>
      <c r="E296" s="495">
        <v>114.334128</v>
      </c>
      <c r="F296" s="495">
        <v>114.334128</v>
      </c>
      <c r="G296" s="495">
        <v>0</v>
      </c>
      <c r="H296" s="496">
        <v>88.2275854618412</v>
      </c>
      <c r="I296" s="505"/>
    </row>
    <row r="297" spans="1:9" s="472" customFormat="1" ht="27" customHeight="1">
      <c r="A297" s="494" t="s">
        <v>364</v>
      </c>
      <c r="B297" s="495">
        <v>0</v>
      </c>
      <c r="C297" s="495">
        <v>0</v>
      </c>
      <c r="D297" s="495">
        <v>0</v>
      </c>
      <c r="E297" s="495">
        <v>216</v>
      </c>
      <c r="F297" s="495">
        <v>216</v>
      </c>
      <c r="G297" s="495">
        <v>0</v>
      </c>
      <c r="H297" s="496"/>
      <c r="I297" s="505"/>
    </row>
    <row r="298" spans="1:9" s="472" customFormat="1" ht="27" customHeight="1">
      <c r="A298" s="494" t="s">
        <v>365</v>
      </c>
      <c r="B298" s="495">
        <v>316.16</v>
      </c>
      <c r="C298" s="495">
        <v>0</v>
      </c>
      <c r="D298" s="495">
        <v>0</v>
      </c>
      <c r="E298" s="495">
        <v>1350</v>
      </c>
      <c r="F298" s="495">
        <v>635</v>
      </c>
      <c r="G298" s="495">
        <v>0</v>
      </c>
      <c r="H298" s="496">
        <v>426.99898785425097</v>
      </c>
      <c r="I298" s="505"/>
    </row>
    <row r="299" spans="1:9" s="472" customFormat="1" ht="27" customHeight="1">
      <c r="A299" s="494" t="s">
        <v>1008</v>
      </c>
      <c r="B299" s="495">
        <v>0</v>
      </c>
      <c r="C299" s="495">
        <v>0</v>
      </c>
      <c r="D299" s="495">
        <v>0</v>
      </c>
      <c r="E299" s="495">
        <v>2000</v>
      </c>
      <c r="F299" s="495">
        <v>2000</v>
      </c>
      <c r="G299" s="495">
        <v>0</v>
      </c>
      <c r="H299" s="496"/>
      <c r="I299" s="505" t="s">
        <v>1009</v>
      </c>
    </row>
    <row r="300" spans="1:9" s="472" customFormat="1" ht="27" customHeight="1">
      <c r="A300" s="494" t="s">
        <v>1010</v>
      </c>
      <c r="B300" s="495">
        <v>4370.52</v>
      </c>
      <c r="C300" s="495">
        <v>4370.52</v>
      </c>
      <c r="D300" s="495">
        <v>0</v>
      </c>
      <c r="E300" s="495">
        <v>46</v>
      </c>
      <c r="F300" s="495">
        <v>46</v>
      </c>
      <c r="G300" s="495">
        <v>0</v>
      </c>
      <c r="H300" s="496">
        <v>1.0525063379186</v>
      </c>
      <c r="I300" s="505" t="s">
        <v>1011</v>
      </c>
    </row>
    <row r="301" spans="1:9" s="472" customFormat="1" ht="24" customHeight="1">
      <c r="A301" s="494" t="s">
        <v>366</v>
      </c>
      <c r="B301" s="495">
        <v>95</v>
      </c>
      <c r="C301" s="495">
        <v>95</v>
      </c>
      <c r="D301" s="495">
        <v>0</v>
      </c>
      <c r="E301" s="495">
        <v>409</v>
      </c>
      <c r="F301" s="495">
        <v>353</v>
      </c>
      <c r="G301" s="495">
        <v>0</v>
      </c>
      <c r="H301" s="496">
        <v>430.52631578947364</v>
      </c>
      <c r="I301" s="505"/>
    </row>
    <row r="302" spans="1:9" s="472" customFormat="1" ht="27" customHeight="1">
      <c r="A302" s="494" t="s">
        <v>1012</v>
      </c>
      <c r="B302" s="495"/>
      <c r="C302" s="495"/>
      <c r="D302" s="495"/>
      <c r="E302" s="495">
        <v>409</v>
      </c>
      <c r="F302" s="495">
        <v>353</v>
      </c>
      <c r="G302" s="495">
        <v>0</v>
      </c>
      <c r="H302" s="496"/>
      <c r="I302" s="505"/>
    </row>
    <row r="303" spans="1:9" s="472" customFormat="1" ht="27" customHeight="1">
      <c r="A303" s="494" t="s">
        <v>1013</v>
      </c>
      <c r="B303" s="495">
        <v>95</v>
      </c>
      <c r="C303" s="495">
        <v>95</v>
      </c>
      <c r="D303" s="495">
        <v>0</v>
      </c>
      <c r="E303" s="495">
        <v>0</v>
      </c>
      <c r="F303" s="495">
        <v>0</v>
      </c>
      <c r="G303" s="495">
        <v>0</v>
      </c>
      <c r="H303" s="496">
        <v>0</v>
      </c>
      <c r="I303" s="505"/>
    </row>
    <row r="304" spans="1:9" s="472" customFormat="1" ht="26.25" customHeight="1">
      <c r="A304" s="494" t="s">
        <v>368</v>
      </c>
      <c r="B304" s="495">
        <v>210</v>
      </c>
      <c r="C304" s="495">
        <v>210</v>
      </c>
      <c r="D304" s="495">
        <v>0</v>
      </c>
      <c r="E304" s="495">
        <v>230</v>
      </c>
      <c r="F304" s="495">
        <v>230</v>
      </c>
      <c r="G304" s="495">
        <v>0</v>
      </c>
      <c r="H304" s="496">
        <v>109.52380952380953</v>
      </c>
      <c r="I304" s="505"/>
    </row>
    <row r="305" spans="1:9" s="472" customFormat="1" ht="26.25" customHeight="1">
      <c r="A305" s="494" t="s">
        <v>369</v>
      </c>
      <c r="B305" s="495">
        <v>210</v>
      </c>
      <c r="C305" s="495">
        <v>210</v>
      </c>
      <c r="D305" s="495">
        <v>0</v>
      </c>
      <c r="E305" s="495">
        <v>230</v>
      </c>
      <c r="F305" s="495">
        <v>230</v>
      </c>
      <c r="G305" s="495">
        <v>0</v>
      </c>
      <c r="H305" s="496">
        <v>109.52380952380953</v>
      </c>
      <c r="I305" s="505" t="s">
        <v>1014</v>
      </c>
    </row>
    <row r="306" spans="1:9" s="472" customFormat="1" ht="26.25" customHeight="1">
      <c r="A306" s="494" t="s">
        <v>1015</v>
      </c>
      <c r="B306" s="495"/>
      <c r="C306" s="495"/>
      <c r="D306" s="495">
        <v>0</v>
      </c>
      <c r="E306" s="495">
        <v>307.21437000000003</v>
      </c>
      <c r="F306" s="495">
        <v>307.21437000000003</v>
      </c>
      <c r="G306" s="495">
        <v>0</v>
      </c>
      <c r="H306" s="496"/>
      <c r="I306" s="505"/>
    </row>
    <row r="307" spans="1:9" s="472" customFormat="1" ht="26.25" customHeight="1">
      <c r="A307" s="494" t="s">
        <v>1016</v>
      </c>
      <c r="B307" s="495"/>
      <c r="C307" s="495"/>
      <c r="D307" s="495">
        <v>0</v>
      </c>
      <c r="E307" s="495">
        <v>216.172704</v>
      </c>
      <c r="F307" s="495">
        <v>216.172704</v>
      </c>
      <c r="G307" s="495">
        <v>0</v>
      </c>
      <c r="H307" s="496"/>
      <c r="I307" s="505"/>
    </row>
    <row r="308" spans="1:9" s="472" customFormat="1" ht="26.25" customHeight="1">
      <c r="A308" s="494" t="s">
        <v>1017</v>
      </c>
      <c r="B308" s="495"/>
      <c r="C308" s="495"/>
      <c r="D308" s="495"/>
      <c r="E308" s="495">
        <v>33.723222</v>
      </c>
      <c r="F308" s="495">
        <v>33.723222</v>
      </c>
      <c r="G308" s="495">
        <v>0</v>
      </c>
      <c r="H308" s="496"/>
      <c r="I308" s="505"/>
    </row>
    <row r="309" spans="1:9" s="472" customFormat="1" ht="26.25" customHeight="1">
      <c r="A309" s="494" t="s">
        <v>1018</v>
      </c>
      <c r="B309" s="495"/>
      <c r="C309" s="495"/>
      <c r="D309" s="495"/>
      <c r="E309" s="495">
        <v>57.318444</v>
      </c>
      <c r="F309" s="495">
        <v>57.318444</v>
      </c>
      <c r="G309" s="495">
        <v>0</v>
      </c>
      <c r="H309" s="496"/>
      <c r="I309" s="505"/>
    </row>
    <row r="310" spans="1:9" s="472" customFormat="1" ht="33" customHeight="1">
      <c r="A310" s="494" t="s">
        <v>370</v>
      </c>
      <c r="B310" s="495">
        <v>157925.78</v>
      </c>
      <c r="C310" s="495">
        <v>157925.78</v>
      </c>
      <c r="D310" s="495">
        <v>0</v>
      </c>
      <c r="E310" s="495">
        <v>147245.43</v>
      </c>
      <c r="F310" s="495">
        <v>147245.43</v>
      </c>
      <c r="G310" s="495">
        <v>0</v>
      </c>
      <c r="H310" s="496">
        <v>93.23710796299375</v>
      </c>
      <c r="I310" s="505"/>
    </row>
    <row r="311" spans="1:9" s="472" customFormat="1" ht="36" customHeight="1">
      <c r="A311" s="494" t="s">
        <v>371</v>
      </c>
      <c r="B311" s="495">
        <v>157925.78</v>
      </c>
      <c r="C311" s="495">
        <v>157925.78</v>
      </c>
      <c r="D311" s="495">
        <v>0</v>
      </c>
      <c r="E311" s="495">
        <v>147245.43</v>
      </c>
      <c r="F311" s="495">
        <v>147245.43</v>
      </c>
      <c r="G311" s="495">
        <v>0</v>
      </c>
      <c r="H311" s="496">
        <v>93.23710796299375</v>
      </c>
      <c r="I311" s="505" t="s">
        <v>1019</v>
      </c>
    </row>
    <row r="312" spans="1:9" s="472" customFormat="1" ht="26.25" customHeight="1">
      <c r="A312" s="494" t="s">
        <v>372</v>
      </c>
      <c r="B312" s="495">
        <v>1224</v>
      </c>
      <c r="C312" s="495">
        <v>1224</v>
      </c>
      <c r="D312" s="495">
        <v>0</v>
      </c>
      <c r="E312" s="495">
        <v>135</v>
      </c>
      <c r="F312" s="495">
        <v>135</v>
      </c>
      <c r="G312" s="495">
        <v>0</v>
      </c>
      <c r="H312" s="496">
        <v>11.029411764705882</v>
      </c>
      <c r="I312" s="505"/>
    </row>
    <row r="313" spans="1:178" s="472" customFormat="1" ht="21.75" customHeight="1">
      <c r="A313" s="494" t="s">
        <v>1020</v>
      </c>
      <c r="B313" s="495">
        <v>1224</v>
      </c>
      <c r="C313" s="495">
        <v>1224</v>
      </c>
      <c r="D313" s="495">
        <v>0</v>
      </c>
      <c r="E313" s="495">
        <v>0</v>
      </c>
      <c r="F313" s="495">
        <v>0</v>
      </c>
      <c r="G313" s="495">
        <v>0</v>
      </c>
      <c r="H313" s="496">
        <v>0</v>
      </c>
      <c r="I313" s="504"/>
      <c r="J313" s="503"/>
      <c r="K313" s="503"/>
      <c r="L313" s="503"/>
      <c r="M313" s="503"/>
      <c r="N313" s="503"/>
      <c r="O313" s="503"/>
      <c r="P313" s="503"/>
      <c r="Q313" s="503"/>
      <c r="R313" s="503"/>
      <c r="S313" s="503"/>
      <c r="T313" s="503"/>
      <c r="U313" s="503"/>
      <c r="V313" s="503"/>
      <c r="W313" s="503"/>
      <c r="X313" s="503"/>
      <c r="Y313" s="503"/>
      <c r="Z313" s="503"/>
      <c r="AA313" s="503"/>
      <c r="AB313" s="503"/>
      <c r="AC313" s="503"/>
      <c r="AD313" s="503"/>
      <c r="AE313" s="503"/>
      <c r="AF313" s="503"/>
      <c r="AG313" s="503"/>
      <c r="AH313" s="503"/>
      <c r="AI313" s="503"/>
      <c r="AJ313" s="503"/>
      <c r="AK313" s="503"/>
      <c r="AL313" s="503"/>
      <c r="AM313" s="503"/>
      <c r="AN313" s="503"/>
      <c r="AO313" s="503"/>
      <c r="AP313" s="503"/>
      <c r="AQ313" s="503"/>
      <c r="AR313" s="503"/>
      <c r="AS313" s="503"/>
      <c r="AT313" s="503"/>
      <c r="AU313" s="503"/>
      <c r="AV313" s="503"/>
      <c r="AW313" s="503"/>
      <c r="AX313" s="503"/>
      <c r="AY313" s="503"/>
      <c r="AZ313" s="503"/>
      <c r="BA313" s="503"/>
      <c r="BB313" s="503"/>
      <c r="BC313" s="503"/>
      <c r="BD313" s="503"/>
      <c r="BE313" s="503"/>
      <c r="BF313" s="503"/>
      <c r="BG313" s="503"/>
      <c r="BH313" s="503"/>
      <c r="BI313" s="503"/>
      <c r="BJ313" s="503"/>
      <c r="BK313" s="503"/>
      <c r="BL313" s="503"/>
      <c r="BM313" s="503"/>
      <c r="BN313" s="503"/>
      <c r="BO313" s="503"/>
      <c r="BP313" s="503"/>
      <c r="BQ313" s="503"/>
      <c r="BR313" s="503"/>
      <c r="BS313" s="503"/>
      <c r="BT313" s="503"/>
      <c r="BU313" s="503"/>
      <c r="BV313" s="503"/>
      <c r="BW313" s="503"/>
      <c r="BX313" s="503"/>
      <c r="BY313" s="503"/>
      <c r="BZ313" s="503"/>
      <c r="CA313" s="503"/>
      <c r="CB313" s="503"/>
      <c r="CC313" s="503"/>
      <c r="CD313" s="503"/>
      <c r="CE313" s="503"/>
      <c r="CF313" s="503"/>
      <c r="CG313" s="503"/>
      <c r="CH313" s="503"/>
      <c r="CI313" s="503"/>
      <c r="CJ313" s="503"/>
      <c r="CK313" s="503"/>
      <c r="CL313" s="503"/>
      <c r="CM313" s="503"/>
      <c r="CN313" s="503"/>
      <c r="CO313" s="503"/>
      <c r="CP313" s="503"/>
      <c r="CQ313" s="503"/>
      <c r="CR313" s="503"/>
      <c r="CS313" s="503"/>
      <c r="CT313" s="503"/>
      <c r="CU313" s="503"/>
      <c r="CV313" s="503"/>
      <c r="CW313" s="503"/>
      <c r="CX313" s="503"/>
      <c r="CY313" s="503"/>
      <c r="CZ313" s="503"/>
      <c r="DA313" s="503"/>
      <c r="DB313" s="503"/>
      <c r="DC313" s="503"/>
      <c r="DD313" s="503"/>
      <c r="DE313" s="503"/>
      <c r="DF313" s="503"/>
      <c r="DG313" s="503"/>
      <c r="DH313" s="503"/>
      <c r="DI313" s="503"/>
      <c r="DJ313" s="503"/>
      <c r="DK313" s="503"/>
      <c r="DL313" s="503"/>
      <c r="DM313" s="503"/>
      <c r="DN313" s="503"/>
      <c r="DO313" s="503"/>
      <c r="DP313" s="503"/>
      <c r="DQ313" s="503"/>
      <c r="DR313" s="503"/>
      <c r="DS313" s="503"/>
      <c r="DT313" s="503"/>
      <c r="DU313" s="503"/>
      <c r="DV313" s="503"/>
      <c r="DW313" s="503"/>
      <c r="DX313" s="503"/>
      <c r="DY313" s="503"/>
      <c r="DZ313" s="503"/>
      <c r="EA313" s="503"/>
      <c r="EB313" s="503"/>
      <c r="EC313" s="503"/>
      <c r="ED313" s="503"/>
      <c r="EE313" s="503"/>
      <c r="EF313" s="503"/>
      <c r="EG313" s="503"/>
      <c r="EH313" s="503"/>
      <c r="EI313" s="503"/>
      <c r="EJ313" s="503"/>
      <c r="EK313" s="503"/>
      <c r="EL313" s="503"/>
      <c r="EM313" s="503"/>
      <c r="EN313" s="503"/>
      <c r="EO313" s="503"/>
      <c r="EP313" s="503"/>
      <c r="EQ313" s="503"/>
      <c r="ER313" s="503"/>
      <c r="ES313" s="503"/>
      <c r="ET313" s="508"/>
      <c r="EU313" s="508"/>
      <c r="EV313" s="508"/>
      <c r="EW313" s="508"/>
      <c r="EX313" s="508"/>
      <c r="EY313" s="508"/>
      <c r="EZ313" s="508"/>
      <c r="FA313" s="508"/>
      <c r="FB313" s="508"/>
      <c r="FC313" s="508"/>
      <c r="FD313" s="508"/>
      <c r="FE313" s="508"/>
      <c r="FF313" s="508"/>
      <c r="FG313" s="508"/>
      <c r="FH313" s="508"/>
      <c r="FI313" s="508"/>
      <c r="FJ313" s="508"/>
      <c r="FK313" s="508"/>
      <c r="FL313" s="508"/>
      <c r="FM313" s="508"/>
      <c r="FN313" s="508"/>
      <c r="FO313" s="508"/>
      <c r="FP313" s="508"/>
      <c r="FQ313" s="508"/>
      <c r="FR313" s="508"/>
      <c r="FS313" s="508"/>
      <c r="FT313" s="508"/>
      <c r="FU313" s="508"/>
      <c r="FV313" s="508"/>
    </row>
    <row r="314" spans="1:9" s="472" customFormat="1" ht="26.25" customHeight="1">
      <c r="A314" s="494" t="s">
        <v>373</v>
      </c>
      <c r="B314" s="495">
        <v>0</v>
      </c>
      <c r="C314" s="495">
        <v>0</v>
      </c>
      <c r="D314" s="495">
        <v>0</v>
      </c>
      <c r="E314" s="495">
        <v>135</v>
      </c>
      <c r="F314" s="495">
        <v>135</v>
      </c>
      <c r="G314" s="495">
        <v>0</v>
      </c>
      <c r="H314" s="496"/>
      <c r="I314" s="504"/>
    </row>
    <row r="315" spans="1:9" s="472" customFormat="1" ht="26.25" customHeight="1">
      <c r="A315" s="494" t="s">
        <v>1021</v>
      </c>
      <c r="B315" s="495">
        <v>1807.29</v>
      </c>
      <c r="C315" s="495">
        <v>1807.29</v>
      </c>
      <c r="D315" s="495">
        <v>0</v>
      </c>
      <c r="E315" s="495">
        <v>0</v>
      </c>
      <c r="F315" s="495">
        <v>0</v>
      </c>
      <c r="G315" s="495">
        <v>0</v>
      </c>
      <c r="H315" s="496">
        <v>0</v>
      </c>
      <c r="I315" s="504"/>
    </row>
    <row r="316" spans="1:9" s="472" customFormat="1" ht="26.25" customHeight="1">
      <c r="A316" s="494" t="s">
        <v>1022</v>
      </c>
      <c r="B316" s="495">
        <v>1807.29</v>
      </c>
      <c r="C316" s="495">
        <v>1807.29</v>
      </c>
      <c r="D316" s="495">
        <v>0</v>
      </c>
      <c r="E316" s="495">
        <v>0</v>
      </c>
      <c r="F316" s="495">
        <v>0</v>
      </c>
      <c r="G316" s="495">
        <v>0</v>
      </c>
      <c r="H316" s="496">
        <v>0</v>
      </c>
      <c r="I316" s="504"/>
    </row>
    <row r="317" spans="1:9" s="472" customFormat="1" ht="26.25" customHeight="1">
      <c r="A317" s="494" t="s">
        <v>374</v>
      </c>
      <c r="B317" s="495">
        <v>207.23</v>
      </c>
      <c r="C317" s="495">
        <v>207.23</v>
      </c>
      <c r="D317" s="495">
        <v>0</v>
      </c>
      <c r="E317" s="495">
        <v>873.608124</v>
      </c>
      <c r="F317" s="495">
        <v>873.608124</v>
      </c>
      <c r="G317" s="495">
        <v>0</v>
      </c>
      <c r="H317" s="496">
        <v>421.56450513921726</v>
      </c>
      <c r="I317" s="504"/>
    </row>
    <row r="318" spans="1:9" s="472" customFormat="1" ht="26.25" customHeight="1">
      <c r="A318" s="494" t="s">
        <v>164</v>
      </c>
      <c r="B318" s="495">
        <v>197.23</v>
      </c>
      <c r="C318" s="495">
        <v>197.23</v>
      </c>
      <c r="D318" s="495">
        <v>0</v>
      </c>
      <c r="E318" s="495">
        <v>233.608124</v>
      </c>
      <c r="F318" s="495">
        <v>233.608124</v>
      </c>
      <c r="G318" s="495">
        <v>0</v>
      </c>
      <c r="H318" s="496">
        <v>118.44451858236577</v>
      </c>
      <c r="I318" s="504"/>
    </row>
    <row r="319" spans="1:9" s="472" customFormat="1" ht="26.25" customHeight="1">
      <c r="A319" s="494" t="s">
        <v>165</v>
      </c>
      <c r="B319" s="495"/>
      <c r="C319" s="495"/>
      <c r="D319" s="495"/>
      <c r="E319" s="495">
        <v>113</v>
      </c>
      <c r="F319" s="495">
        <v>113</v>
      </c>
      <c r="G319" s="495">
        <v>0</v>
      </c>
      <c r="H319" s="496"/>
      <c r="I319" s="504"/>
    </row>
    <row r="320" spans="1:9" s="472" customFormat="1" ht="26.25" customHeight="1">
      <c r="A320" s="494" t="s">
        <v>187</v>
      </c>
      <c r="B320" s="495"/>
      <c r="C320" s="495"/>
      <c r="D320" s="495"/>
      <c r="E320" s="495">
        <v>72</v>
      </c>
      <c r="F320" s="495">
        <v>72</v>
      </c>
      <c r="G320" s="495">
        <v>0</v>
      </c>
      <c r="H320" s="496"/>
      <c r="I320" s="504"/>
    </row>
    <row r="321" spans="1:9" s="472" customFormat="1" ht="26.25" customHeight="1">
      <c r="A321" s="494" t="s">
        <v>1023</v>
      </c>
      <c r="B321" s="495">
        <v>10</v>
      </c>
      <c r="C321" s="495">
        <v>10</v>
      </c>
      <c r="D321" s="495">
        <v>0</v>
      </c>
      <c r="E321" s="495">
        <v>5</v>
      </c>
      <c r="F321" s="495">
        <v>5</v>
      </c>
      <c r="G321" s="495">
        <v>0</v>
      </c>
      <c r="H321" s="496">
        <v>50</v>
      </c>
      <c r="I321" s="504"/>
    </row>
    <row r="322" spans="1:9" s="472" customFormat="1" ht="26.25" customHeight="1">
      <c r="A322" s="494" t="s">
        <v>1024</v>
      </c>
      <c r="B322" s="495"/>
      <c r="C322" s="495"/>
      <c r="D322" s="495"/>
      <c r="E322" s="495">
        <v>450</v>
      </c>
      <c r="F322" s="495">
        <v>450</v>
      </c>
      <c r="G322" s="495">
        <v>0</v>
      </c>
      <c r="H322" s="496"/>
      <c r="I322" s="504"/>
    </row>
    <row r="323" spans="1:9" s="472" customFormat="1" ht="26.25" customHeight="1">
      <c r="A323" s="494" t="s">
        <v>1025</v>
      </c>
      <c r="B323" s="495">
        <v>0</v>
      </c>
      <c r="C323" s="495">
        <v>0</v>
      </c>
      <c r="D323" s="495">
        <v>0</v>
      </c>
      <c r="E323" s="495">
        <v>0</v>
      </c>
      <c r="F323" s="495">
        <v>0</v>
      </c>
      <c r="G323" s="495">
        <v>0</v>
      </c>
      <c r="H323" s="496"/>
      <c r="I323" s="505"/>
    </row>
    <row r="324" spans="1:9" s="472" customFormat="1" ht="26.25" customHeight="1">
      <c r="A324" s="494" t="s">
        <v>1026</v>
      </c>
      <c r="B324" s="495">
        <v>0</v>
      </c>
      <c r="C324" s="495">
        <v>0</v>
      </c>
      <c r="D324" s="495">
        <v>0</v>
      </c>
      <c r="E324" s="495">
        <v>0</v>
      </c>
      <c r="F324" s="495">
        <v>0</v>
      </c>
      <c r="G324" s="495">
        <v>0</v>
      </c>
      <c r="H324" s="496"/>
      <c r="I324" s="505"/>
    </row>
    <row r="325" spans="1:9" s="472" customFormat="1" ht="26.25" customHeight="1">
      <c r="A325" s="494" t="s">
        <v>1027</v>
      </c>
      <c r="B325" s="495">
        <v>360</v>
      </c>
      <c r="C325" s="495">
        <v>360</v>
      </c>
      <c r="D325" s="495">
        <v>0</v>
      </c>
      <c r="E325" s="495">
        <v>618</v>
      </c>
      <c r="F325" s="495">
        <v>593</v>
      </c>
      <c r="G325" s="495">
        <v>0</v>
      </c>
      <c r="H325" s="496">
        <v>171.66666666666666</v>
      </c>
      <c r="I325" s="501"/>
    </row>
    <row r="326" spans="1:9" s="472" customFormat="1" ht="37.5" customHeight="1">
      <c r="A326" s="494" t="s">
        <v>1028</v>
      </c>
      <c r="B326" s="495">
        <v>360</v>
      </c>
      <c r="C326" s="495">
        <v>360</v>
      </c>
      <c r="D326" s="495">
        <v>0</v>
      </c>
      <c r="E326" s="495">
        <v>618</v>
      </c>
      <c r="F326" s="495">
        <v>593</v>
      </c>
      <c r="G326" s="495">
        <v>0</v>
      </c>
      <c r="H326" s="496">
        <v>171.66666666666666</v>
      </c>
      <c r="I326" s="505" t="s">
        <v>1029</v>
      </c>
    </row>
    <row r="327" spans="1:9" s="472" customFormat="1" ht="26.25" customHeight="1">
      <c r="A327" s="494" t="s">
        <v>59</v>
      </c>
      <c r="B327" s="495">
        <v>55481.8</v>
      </c>
      <c r="C327" s="495">
        <v>36913.8</v>
      </c>
      <c r="D327" s="495">
        <v>0</v>
      </c>
      <c r="E327" s="495">
        <v>75853.992108</v>
      </c>
      <c r="F327" s="495">
        <v>55507.992108000006</v>
      </c>
      <c r="G327" s="495">
        <v>0</v>
      </c>
      <c r="H327" s="496">
        <v>136.718693531933</v>
      </c>
      <c r="I327" s="505"/>
    </row>
    <row r="328" spans="1:9" s="472" customFormat="1" ht="26.25" customHeight="1">
      <c r="A328" s="494" t="s">
        <v>378</v>
      </c>
      <c r="B328" s="495">
        <v>13146.8</v>
      </c>
      <c r="C328" s="495">
        <v>13146.8</v>
      </c>
      <c r="D328" s="495">
        <v>0</v>
      </c>
      <c r="E328" s="495">
        <v>11255.340815000001</v>
      </c>
      <c r="F328" s="495">
        <v>11255.340815000001</v>
      </c>
      <c r="G328" s="495">
        <v>0</v>
      </c>
      <c r="H328" s="496">
        <v>85.61277888915936</v>
      </c>
      <c r="I328" s="505"/>
    </row>
    <row r="329" spans="1:9" s="472" customFormat="1" ht="26.25" customHeight="1">
      <c r="A329" s="494" t="s">
        <v>1030</v>
      </c>
      <c r="B329" s="495">
        <v>13146.8</v>
      </c>
      <c r="C329" s="495">
        <v>13146.8</v>
      </c>
      <c r="D329" s="495">
        <v>0</v>
      </c>
      <c r="E329" s="495">
        <v>11106.132815</v>
      </c>
      <c r="F329" s="495">
        <v>11106.132815</v>
      </c>
      <c r="G329" s="495">
        <v>0</v>
      </c>
      <c r="H329" s="496">
        <v>84.47784110962364</v>
      </c>
      <c r="I329" s="505"/>
    </row>
    <row r="330" spans="1:9" s="472" customFormat="1" ht="26.25" customHeight="1">
      <c r="A330" s="494" t="s">
        <v>165</v>
      </c>
      <c r="B330" s="495"/>
      <c r="C330" s="495"/>
      <c r="D330" s="495"/>
      <c r="E330" s="495">
        <v>149.208</v>
      </c>
      <c r="F330" s="495">
        <v>149.208</v>
      </c>
      <c r="G330" s="495">
        <v>0</v>
      </c>
      <c r="H330" s="496"/>
      <c r="I330" s="505"/>
    </row>
    <row r="331" spans="1:9" s="472" customFormat="1" ht="26.25" customHeight="1">
      <c r="A331" s="494" t="s">
        <v>1031</v>
      </c>
      <c r="B331" s="495"/>
      <c r="C331" s="495"/>
      <c r="D331" s="495">
        <v>0</v>
      </c>
      <c r="E331" s="495">
        <v>0</v>
      </c>
      <c r="F331" s="495">
        <v>0</v>
      </c>
      <c r="G331" s="495">
        <v>0</v>
      </c>
      <c r="H331" s="496"/>
      <c r="I331" s="505"/>
    </row>
    <row r="332" spans="1:9" s="472" customFormat="1" ht="26.25" customHeight="1">
      <c r="A332" s="494" t="s">
        <v>379</v>
      </c>
      <c r="B332" s="495"/>
      <c r="C332" s="495"/>
      <c r="D332" s="495"/>
      <c r="E332" s="495">
        <v>865.5277</v>
      </c>
      <c r="F332" s="495">
        <v>865.5277</v>
      </c>
      <c r="G332" s="495">
        <v>0</v>
      </c>
      <c r="H332" s="496"/>
      <c r="I332" s="505"/>
    </row>
    <row r="333" spans="1:9" s="472" customFormat="1" ht="26.25" customHeight="1">
      <c r="A333" s="494" t="s">
        <v>1032</v>
      </c>
      <c r="B333" s="495"/>
      <c r="C333" s="495"/>
      <c r="D333" s="495"/>
      <c r="E333" s="495">
        <v>865.5277</v>
      </c>
      <c r="F333" s="495">
        <v>865.5277</v>
      </c>
      <c r="G333" s="495">
        <v>0</v>
      </c>
      <c r="H333" s="496"/>
      <c r="I333" s="505"/>
    </row>
    <row r="334" spans="1:178" s="472" customFormat="1" ht="24" customHeight="1">
      <c r="A334" s="494" t="s">
        <v>381</v>
      </c>
      <c r="B334" s="495">
        <v>34081</v>
      </c>
      <c r="C334" s="495">
        <v>16081</v>
      </c>
      <c r="D334" s="495">
        <v>0</v>
      </c>
      <c r="E334" s="495">
        <v>59248</v>
      </c>
      <c r="F334" s="495">
        <v>39681</v>
      </c>
      <c r="G334" s="495">
        <v>0</v>
      </c>
      <c r="H334" s="496">
        <v>173.844664182389</v>
      </c>
      <c r="I334" s="505"/>
      <c r="J334" s="503"/>
      <c r="K334" s="503"/>
      <c r="L334" s="503"/>
      <c r="M334" s="503"/>
      <c r="N334" s="503"/>
      <c r="O334" s="503"/>
      <c r="P334" s="503"/>
      <c r="Q334" s="503"/>
      <c r="R334" s="503"/>
      <c r="S334" s="503"/>
      <c r="T334" s="503"/>
      <c r="U334" s="503"/>
      <c r="V334" s="503"/>
      <c r="W334" s="503"/>
      <c r="X334" s="503"/>
      <c r="Y334" s="503"/>
      <c r="Z334" s="503"/>
      <c r="AA334" s="503"/>
      <c r="AB334" s="503"/>
      <c r="AC334" s="503"/>
      <c r="AD334" s="503"/>
      <c r="AE334" s="503"/>
      <c r="AF334" s="503"/>
      <c r="AG334" s="503"/>
      <c r="AH334" s="503"/>
      <c r="AI334" s="503"/>
      <c r="AJ334" s="503"/>
      <c r="AK334" s="503"/>
      <c r="AL334" s="503"/>
      <c r="AM334" s="503"/>
      <c r="AN334" s="503"/>
      <c r="AO334" s="503"/>
      <c r="AP334" s="503"/>
      <c r="AQ334" s="503"/>
      <c r="AR334" s="503"/>
      <c r="AS334" s="503"/>
      <c r="AT334" s="503"/>
      <c r="AU334" s="503"/>
      <c r="AV334" s="503"/>
      <c r="AW334" s="503"/>
      <c r="AX334" s="503"/>
      <c r="AY334" s="503"/>
      <c r="AZ334" s="503"/>
      <c r="BA334" s="503"/>
      <c r="BB334" s="503"/>
      <c r="BC334" s="503"/>
      <c r="BD334" s="503"/>
      <c r="BE334" s="503"/>
      <c r="BF334" s="503"/>
      <c r="BG334" s="503"/>
      <c r="BH334" s="503"/>
      <c r="BI334" s="503"/>
      <c r="BJ334" s="503"/>
      <c r="BK334" s="503"/>
      <c r="BL334" s="503"/>
      <c r="BM334" s="503"/>
      <c r="BN334" s="503"/>
      <c r="BO334" s="503"/>
      <c r="BP334" s="503"/>
      <c r="BQ334" s="503"/>
      <c r="BR334" s="503"/>
      <c r="BS334" s="503"/>
      <c r="BT334" s="503"/>
      <c r="BU334" s="503"/>
      <c r="BV334" s="503"/>
      <c r="BW334" s="503"/>
      <c r="BX334" s="503"/>
      <c r="BY334" s="503"/>
      <c r="BZ334" s="503"/>
      <c r="CA334" s="503"/>
      <c r="CB334" s="503"/>
      <c r="CC334" s="503"/>
      <c r="CD334" s="503"/>
      <c r="CE334" s="503"/>
      <c r="CF334" s="503"/>
      <c r="CG334" s="503"/>
      <c r="CH334" s="503"/>
      <c r="CI334" s="503"/>
      <c r="CJ334" s="503"/>
      <c r="CK334" s="503"/>
      <c r="CL334" s="503"/>
      <c r="CM334" s="503"/>
      <c r="CN334" s="503"/>
      <c r="CO334" s="503"/>
      <c r="CP334" s="503"/>
      <c r="CQ334" s="503"/>
      <c r="CR334" s="503"/>
      <c r="CS334" s="503"/>
      <c r="CT334" s="503"/>
      <c r="CU334" s="503"/>
      <c r="CV334" s="503"/>
      <c r="CW334" s="503"/>
      <c r="CX334" s="503"/>
      <c r="CY334" s="503"/>
      <c r="CZ334" s="503"/>
      <c r="DA334" s="503"/>
      <c r="DB334" s="503"/>
      <c r="DC334" s="503"/>
      <c r="DD334" s="503"/>
      <c r="DE334" s="503"/>
      <c r="DF334" s="503"/>
      <c r="DG334" s="503"/>
      <c r="DH334" s="503"/>
      <c r="DI334" s="503"/>
      <c r="DJ334" s="503"/>
      <c r="DK334" s="503"/>
      <c r="DL334" s="503"/>
      <c r="DM334" s="503"/>
      <c r="DN334" s="503"/>
      <c r="DO334" s="503"/>
      <c r="DP334" s="503"/>
      <c r="DQ334" s="503"/>
      <c r="DR334" s="503"/>
      <c r="DS334" s="503"/>
      <c r="DT334" s="503"/>
      <c r="DU334" s="503"/>
      <c r="DV334" s="503"/>
      <c r="DW334" s="503"/>
      <c r="DX334" s="503"/>
      <c r="DY334" s="503"/>
      <c r="DZ334" s="503"/>
      <c r="EA334" s="503"/>
      <c r="EB334" s="503"/>
      <c r="EC334" s="503"/>
      <c r="ED334" s="503"/>
      <c r="EE334" s="503"/>
      <c r="EF334" s="503"/>
      <c r="EG334" s="503"/>
      <c r="EH334" s="503"/>
      <c r="EI334" s="503"/>
      <c r="EJ334" s="503"/>
      <c r="EK334" s="503"/>
      <c r="EL334" s="503"/>
      <c r="EM334" s="503"/>
      <c r="EN334" s="503"/>
      <c r="EO334" s="503"/>
      <c r="EP334" s="503"/>
      <c r="EQ334" s="503"/>
      <c r="ER334" s="503"/>
      <c r="ES334" s="503"/>
      <c r="ET334" s="508"/>
      <c r="EU334" s="508"/>
      <c r="EV334" s="508"/>
      <c r="EW334" s="508"/>
      <c r="EX334" s="508"/>
      <c r="EY334" s="508"/>
      <c r="EZ334" s="508"/>
      <c r="FA334" s="508"/>
      <c r="FB334" s="508"/>
      <c r="FC334" s="508"/>
      <c r="FD334" s="508"/>
      <c r="FE334" s="508"/>
      <c r="FF334" s="508"/>
      <c r="FG334" s="508"/>
      <c r="FH334" s="508"/>
      <c r="FI334" s="508"/>
      <c r="FJ334" s="508"/>
      <c r="FK334" s="508"/>
      <c r="FL334" s="508"/>
      <c r="FM334" s="508"/>
      <c r="FN334" s="508"/>
      <c r="FO334" s="508"/>
      <c r="FP334" s="508"/>
      <c r="FQ334" s="508"/>
      <c r="FR334" s="508"/>
      <c r="FS334" s="508"/>
      <c r="FT334" s="508"/>
      <c r="FU334" s="508"/>
      <c r="FV334" s="508"/>
    </row>
    <row r="335" spans="1:9" s="472" customFormat="1" ht="24" customHeight="1">
      <c r="A335" s="494" t="s">
        <v>382</v>
      </c>
      <c r="B335" s="495">
        <v>18000</v>
      </c>
      <c r="C335" s="495">
        <v>0</v>
      </c>
      <c r="D335" s="495">
        <v>0</v>
      </c>
      <c r="E335" s="495">
        <v>23017</v>
      </c>
      <c r="F335" s="495">
        <v>3450</v>
      </c>
      <c r="G335" s="495">
        <v>0</v>
      </c>
      <c r="H335" s="496">
        <v>127.87222222222223</v>
      </c>
      <c r="I335" s="505"/>
    </row>
    <row r="336" spans="1:9" s="472" customFormat="1" ht="24" customHeight="1">
      <c r="A336" s="494" t="s">
        <v>383</v>
      </c>
      <c r="B336" s="495">
        <v>1725</v>
      </c>
      <c r="C336" s="495">
        <v>1725</v>
      </c>
      <c r="D336" s="495">
        <v>0</v>
      </c>
      <c r="E336" s="495">
        <v>7096</v>
      </c>
      <c r="F336" s="495">
        <v>7096</v>
      </c>
      <c r="G336" s="495">
        <v>0</v>
      </c>
      <c r="H336" s="496">
        <v>411.36231884057975</v>
      </c>
      <c r="I336" s="505"/>
    </row>
    <row r="337" spans="1:9" s="472" customFormat="1" ht="24" customHeight="1">
      <c r="A337" s="494" t="s">
        <v>1033</v>
      </c>
      <c r="B337" s="495">
        <v>356</v>
      </c>
      <c r="C337" s="495">
        <v>356</v>
      </c>
      <c r="D337" s="495">
        <v>0</v>
      </c>
      <c r="E337" s="495">
        <v>0</v>
      </c>
      <c r="F337" s="495">
        <v>0</v>
      </c>
      <c r="G337" s="495">
        <v>0</v>
      </c>
      <c r="H337" s="496">
        <v>0</v>
      </c>
      <c r="I337" s="505"/>
    </row>
    <row r="338" spans="1:178" s="472" customFormat="1" ht="24" customHeight="1">
      <c r="A338" s="494" t="s">
        <v>384</v>
      </c>
      <c r="B338" s="495">
        <v>14000</v>
      </c>
      <c r="C338" s="495">
        <v>14000</v>
      </c>
      <c r="D338" s="495">
        <v>0</v>
      </c>
      <c r="E338" s="495">
        <v>29135</v>
      </c>
      <c r="F338" s="495">
        <v>29135</v>
      </c>
      <c r="G338" s="495">
        <v>0</v>
      </c>
      <c r="H338" s="496">
        <v>208.10714285714286</v>
      </c>
      <c r="I338" s="505" t="s">
        <v>1034</v>
      </c>
      <c r="J338" s="503"/>
      <c r="K338" s="503"/>
      <c r="L338" s="503"/>
      <c r="M338" s="503"/>
      <c r="N338" s="503"/>
      <c r="O338" s="503"/>
      <c r="P338" s="503"/>
      <c r="Q338" s="503"/>
      <c r="R338" s="503"/>
      <c r="S338" s="503"/>
      <c r="T338" s="503"/>
      <c r="U338" s="503"/>
      <c r="V338" s="503"/>
      <c r="W338" s="503"/>
      <c r="X338" s="503"/>
      <c r="Y338" s="503"/>
      <c r="Z338" s="503"/>
      <c r="AA338" s="503"/>
      <c r="AB338" s="503"/>
      <c r="AC338" s="503"/>
      <c r="AD338" s="503"/>
      <c r="AE338" s="503"/>
      <c r="AF338" s="503"/>
      <c r="AG338" s="503"/>
      <c r="AH338" s="503"/>
      <c r="AI338" s="503"/>
      <c r="AJ338" s="503"/>
      <c r="AK338" s="503"/>
      <c r="AL338" s="503"/>
      <c r="AM338" s="503"/>
      <c r="AN338" s="503"/>
      <c r="AO338" s="503"/>
      <c r="AP338" s="503"/>
      <c r="AQ338" s="503"/>
      <c r="AR338" s="503"/>
      <c r="AS338" s="503"/>
      <c r="AT338" s="503"/>
      <c r="AU338" s="503"/>
      <c r="AV338" s="503"/>
      <c r="AW338" s="503"/>
      <c r="AX338" s="503"/>
      <c r="AY338" s="503"/>
      <c r="AZ338" s="503"/>
      <c r="BA338" s="503"/>
      <c r="BB338" s="503"/>
      <c r="BC338" s="503"/>
      <c r="BD338" s="503"/>
      <c r="BE338" s="503"/>
      <c r="BF338" s="503"/>
      <c r="BG338" s="503"/>
      <c r="BH338" s="503"/>
      <c r="BI338" s="503"/>
      <c r="BJ338" s="503"/>
      <c r="BK338" s="503"/>
      <c r="BL338" s="503"/>
      <c r="BM338" s="503"/>
      <c r="BN338" s="503"/>
      <c r="BO338" s="503"/>
      <c r="BP338" s="503"/>
      <c r="BQ338" s="503"/>
      <c r="BR338" s="503"/>
      <c r="BS338" s="503"/>
      <c r="BT338" s="503"/>
      <c r="BU338" s="503"/>
      <c r="BV338" s="503"/>
      <c r="BW338" s="503"/>
      <c r="BX338" s="503"/>
      <c r="BY338" s="503"/>
      <c r="BZ338" s="503"/>
      <c r="CA338" s="503"/>
      <c r="CB338" s="503"/>
      <c r="CC338" s="503"/>
      <c r="CD338" s="503"/>
      <c r="CE338" s="503"/>
      <c r="CF338" s="503"/>
      <c r="CG338" s="503"/>
      <c r="CH338" s="503"/>
      <c r="CI338" s="503"/>
      <c r="CJ338" s="503"/>
      <c r="CK338" s="503"/>
      <c r="CL338" s="503"/>
      <c r="CM338" s="503"/>
      <c r="CN338" s="503"/>
      <c r="CO338" s="503"/>
      <c r="CP338" s="503"/>
      <c r="CQ338" s="503"/>
      <c r="CR338" s="503"/>
      <c r="CS338" s="503"/>
      <c r="CT338" s="503"/>
      <c r="CU338" s="503"/>
      <c r="CV338" s="503"/>
      <c r="CW338" s="503"/>
      <c r="CX338" s="503"/>
      <c r="CY338" s="503"/>
      <c r="CZ338" s="503"/>
      <c r="DA338" s="503"/>
      <c r="DB338" s="503"/>
      <c r="DC338" s="503"/>
      <c r="DD338" s="503"/>
      <c r="DE338" s="503"/>
      <c r="DF338" s="503"/>
      <c r="DG338" s="503"/>
      <c r="DH338" s="503"/>
      <c r="DI338" s="503"/>
      <c r="DJ338" s="503"/>
      <c r="DK338" s="503"/>
      <c r="DL338" s="503"/>
      <c r="DM338" s="503"/>
      <c r="DN338" s="503"/>
      <c r="DO338" s="503"/>
      <c r="DP338" s="503"/>
      <c r="DQ338" s="503"/>
      <c r="DR338" s="503"/>
      <c r="DS338" s="503"/>
      <c r="DT338" s="503"/>
      <c r="DU338" s="503"/>
      <c r="DV338" s="503"/>
      <c r="DW338" s="503"/>
      <c r="DX338" s="503"/>
      <c r="DY338" s="503"/>
      <c r="DZ338" s="503"/>
      <c r="EA338" s="503"/>
      <c r="EB338" s="503"/>
      <c r="EC338" s="503"/>
      <c r="ED338" s="503"/>
      <c r="EE338" s="503"/>
      <c r="EF338" s="503"/>
      <c r="EG338" s="503"/>
      <c r="EH338" s="503"/>
      <c r="EI338" s="503"/>
      <c r="EJ338" s="503"/>
      <c r="EK338" s="503"/>
      <c r="EL338" s="503"/>
      <c r="EM338" s="503"/>
      <c r="EN338" s="503"/>
      <c r="EO338" s="503"/>
      <c r="EP338" s="503"/>
      <c r="EQ338" s="503"/>
      <c r="ER338" s="503"/>
      <c r="ES338" s="503"/>
      <c r="ET338" s="508"/>
      <c r="EU338" s="508"/>
      <c r="EV338" s="508"/>
      <c r="EW338" s="508"/>
      <c r="EX338" s="508"/>
      <c r="EY338" s="508"/>
      <c r="EZ338" s="508"/>
      <c r="FA338" s="508"/>
      <c r="FB338" s="508"/>
      <c r="FC338" s="508"/>
      <c r="FD338" s="508"/>
      <c r="FE338" s="508"/>
      <c r="FF338" s="508"/>
      <c r="FG338" s="508"/>
      <c r="FH338" s="508"/>
      <c r="FI338" s="508"/>
      <c r="FJ338" s="508"/>
      <c r="FK338" s="508"/>
      <c r="FL338" s="508"/>
      <c r="FM338" s="508"/>
      <c r="FN338" s="508"/>
      <c r="FO338" s="508"/>
      <c r="FP338" s="508"/>
      <c r="FQ338" s="508"/>
      <c r="FR338" s="508"/>
      <c r="FS338" s="508"/>
      <c r="FT338" s="508"/>
      <c r="FU338" s="508"/>
      <c r="FV338" s="508"/>
    </row>
    <row r="339" spans="1:178" s="472" customFormat="1" ht="24" customHeight="1">
      <c r="A339" s="494" t="s">
        <v>385</v>
      </c>
      <c r="B339" s="495"/>
      <c r="C339" s="495"/>
      <c r="D339" s="495"/>
      <c r="E339" s="495">
        <v>45</v>
      </c>
      <c r="F339" s="495">
        <v>45</v>
      </c>
      <c r="G339" s="495">
        <v>0</v>
      </c>
      <c r="H339" s="496"/>
      <c r="I339" s="505"/>
      <c r="J339" s="503"/>
      <c r="K339" s="503"/>
      <c r="L339" s="503"/>
      <c r="M339" s="503"/>
      <c r="N339" s="503"/>
      <c r="O339" s="503"/>
      <c r="P339" s="503"/>
      <c r="Q339" s="503"/>
      <c r="R339" s="503"/>
      <c r="S339" s="503"/>
      <c r="T339" s="503"/>
      <c r="U339" s="503"/>
      <c r="V339" s="503"/>
      <c r="W339" s="503"/>
      <c r="X339" s="503"/>
      <c r="Y339" s="503"/>
      <c r="Z339" s="503"/>
      <c r="AA339" s="503"/>
      <c r="AB339" s="503"/>
      <c r="AC339" s="503"/>
      <c r="AD339" s="503"/>
      <c r="AE339" s="503"/>
      <c r="AF339" s="503"/>
      <c r="AG339" s="503"/>
      <c r="AH339" s="503"/>
      <c r="AI339" s="503"/>
      <c r="AJ339" s="503"/>
      <c r="AK339" s="503"/>
      <c r="AL339" s="503"/>
      <c r="AM339" s="503"/>
      <c r="AN339" s="503"/>
      <c r="AO339" s="503"/>
      <c r="AP339" s="503"/>
      <c r="AQ339" s="503"/>
      <c r="AR339" s="503"/>
      <c r="AS339" s="503"/>
      <c r="AT339" s="503"/>
      <c r="AU339" s="503"/>
      <c r="AV339" s="503"/>
      <c r="AW339" s="503"/>
      <c r="AX339" s="503"/>
      <c r="AY339" s="503"/>
      <c r="AZ339" s="503"/>
      <c r="BA339" s="503"/>
      <c r="BB339" s="503"/>
      <c r="BC339" s="503"/>
      <c r="BD339" s="503"/>
      <c r="BE339" s="503"/>
      <c r="BF339" s="503"/>
      <c r="BG339" s="503"/>
      <c r="BH339" s="503"/>
      <c r="BI339" s="503"/>
      <c r="BJ339" s="503"/>
      <c r="BK339" s="503"/>
      <c r="BL339" s="503"/>
      <c r="BM339" s="503"/>
      <c r="BN339" s="503"/>
      <c r="BO339" s="503"/>
      <c r="BP339" s="503"/>
      <c r="BQ339" s="503"/>
      <c r="BR339" s="503"/>
      <c r="BS339" s="503"/>
      <c r="BT339" s="503"/>
      <c r="BU339" s="503"/>
      <c r="BV339" s="503"/>
      <c r="BW339" s="503"/>
      <c r="BX339" s="503"/>
      <c r="BY339" s="503"/>
      <c r="BZ339" s="503"/>
      <c r="CA339" s="503"/>
      <c r="CB339" s="503"/>
      <c r="CC339" s="503"/>
      <c r="CD339" s="503"/>
      <c r="CE339" s="503"/>
      <c r="CF339" s="503"/>
      <c r="CG339" s="503"/>
      <c r="CH339" s="503"/>
      <c r="CI339" s="503"/>
      <c r="CJ339" s="503"/>
      <c r="CK339" s="503"/>
      <c r="CL339" s="503"/>
      <c r="CM339" s="503"/>
      <c r="CN339" s="503"/>
      <c r="CO339" s="503"/>
      <c r="CP339" s="503"/>
      <c r="CQ339" s="503"/>
      <c r="CR339" s="503"/>
      <c r="CS339" s="503"/>
      <c r="CT339" s="503"/>
      <c r="CU339" s="503"/>
      <c r="CV339" s="503"/>
      <c r="CW339" s="503"/>
      <c r="CX339" s="503"/>
      <c r="CY339" s="503"/>
      <c r="CZ339" s="503"/>
      <c r="DA339" s="503"/>
      <c r="DB339" s="503"/>
      <c r="DC339" s="503"/>
      <c r="DD339" s="503"/>
      <c r="DE339" s="503"/>
      <c r="DF339" s="503"/>
      <c r="DG339" s="503"/>
      <c r="DH339" s="503"/>
      <c r="DI339" s="503"/>
      <c r="DJ339" s="503"/>
      <c r="DK339" s="503"/>
      <c r="DL339" s="503"/>
      <c r="DM339" s="503"/>
      <c r="DN339" s="503"/>
      <c r="DO339" s="503"/>
      <c r="DP339" s="503"/>
      <c r="DQ339" s="503"/>
      <c r="DR339" s="503"/>
      <c r="DS339" s="503"/>
      <c r="DT339" s="503"/>
      <c r="DU339" s="503"/>
      <c r="DV339" s="503"/>
      <c r="DW339" s="503"/>
      <c r="DX339" s="503"/>
      <c r="DY339" s="503"/>
      <c r="DZ339" s="503"/>
      <c r="EA339" s="503"/>
      <c r="EB339" s="503"/>
      <c r="EC339" s="503"/>
      <c r="ED339" s="503"/>
      <c r="EE339" s="503"/>
      <c r="EF339" s="503"/>
      <c r="EG339" s="503"/>
      <c r="EH339" s="503"/>
      <c r="EI339" s="503"/>
      <c r="EJ339" s="503"/>
      <c r="EK339" s="503"/>
      <c r="EL339" s="503"/>
      <c r="EM339" s="503"/>
      <c r="EN339" s="503"/>
      <c r="EO339" s="503"/>
      <c r="EP339" s="503"/>
      <c r="EQ339" s="503"/>
      <c r="ER339" s="503"/>
      <c r="ES339" s="503"/>
      <c r="ET339" s="508"/>
      <c r="EU339" s="508"/>
      <c r="EV339" s="508"/>
      <c r="EW339" s="508"/>
      <c r="EX339" s="508"/>
      <c r="EY339" s="508"/>
      <c r="EZ339" s="508"/>
      <c r="FA339" s="508"/>
      <c r="FB339" s="508"/>
      <c r="FC339" s="508"/>
      <c r="FD339" s="508"/>
      <c r="FE339" s="508"/>
      <c r="FF339" s="508"/>
      <c r="FG339" s="508"/>
      <c r="FH339" s="508"/>
      <c r="FI339" s="508"/>
      <c r="FJ339" s="508"/>
      <c r="FK339" s="508"/>
      <c r="FL339" s="508"/>
      <c r="FM339" s="508"/>
      <c r="FN339" s="508"/>
      <c r="FO339" s="508"/>
      <c r="FP339" s="508"/>
      <c r="FQ339" s="508"/>
      <c r="FR339" s="508"/>
      <c r="FS339" s="508"/>
      <c r="FT339" s="508"/>
      <c r="FU339" s="508"/>
      <c r="FV339" s="508"/>
    </row>
    <row r="340" spans="1:178" s="472" customFormat="1" ht="24" customHeight="1">
      <c r="A340" s="494" t="s">
        <v>386</v>
      </c>
      <c r="B340" s="495"/>
      <c r="C340" s="495"/>
      <c r="D340" s="495"/>
      <c r="E340" s="495">
        <v>45</v>
      </c>
      <c r="F340" s="495">
        <v>45</v>
      </c>
      <c r="G340" s="495">
        <v>0</v>
      </c>
      <c r="H340" s="496"/>
      <c r="I340" s="505"/>
      <c r="J340" s="503"/>
      <c r="K340" s="503"/>
      <c r="L340" s="503"/>
      <c r="M340" s="503"/>
      <c r="N340" s="503"/>
      <c r="O340" s="503"/>
      <c r="P340" s="503"/>
      <c r="Q340" s="503"/>
      <c r="R340" s="503"/>
      <c r="S340" s="503"/>
      <c r="T340" s="503"/>
      <c r="U340" s="503"/>
      <c r="V340" s="503"/>
      <c r="W340" s="503"/>
      <c r="X340" s="503"/>
      <c r="Y340" s="503"/>
      <c r="Z340" s="503"/>
      <c r="AA340" s="503"/>
      <c r="AB340" s="503"/>
      <c r="AC340" s="503"/>
      <c r="AD340" s="503"/>
      <c r="AE340" s="503"/>
      <c r="AF340" s="503"/>
      <c r="AG340" s="503"/>
      <c r="AH340" s="503"/>
      <c r="AI340" s="503"/>
      <c r="AJ340" s="503"/>
      <c r="AK340" s="503"/>
      <c r="AL340" s="503"/>
      <c r="AM340" s="503"/>
      <c r="AN340" s="503"/>
      <c r="AO340" s="503"/>
      <c r="AP340" s="503"/>
      <c r="AQ340" s="503"/>
      <c r="AR340" s="503"/>
      <c r="AS340" s="503"/>
      <c r="AT340" s="503"/>
      <c r="AU340" s="503"/>
      <c r="AV340" s="503"/>
      <c r="AW340" s="503"/>
      <c r="AX340" s="503"/>
      <c r="AY340" s="503"/>
      <c r="AZ340" s="503"/>
      <c r="BA340" s="503"/>
      <c r="BB340" s="503"/>
      <c r="BC340" s="503"/>
      <c r="BD340" s="503"/>
      <c r="BE340" s="503"/>
      <c r="BF340" s="503"/>
      <c r="BG340" s="503"/>
      <c r="BH340" s="503"/>
      <c r="BI340" s="503"/>
      <c r="BJ340" s="503"/>
      <c r="BK340" s="503"/>
      <c r="BL340" s="503"/>
      <c r="BM340" s="503"/>
      <c r="BN340" s="503"/>
      <c r="BO340" s="503"/>
      <c r="BP340" s="503"/>
      <c r="BQ340" s="503"/>
      <c r="BR340" s="503"/>
      <c r="BS340" s="503"/>
      <c r="BT340" s="503"/>
      <c r="BU340" s="503"/>
      <c r="BV340" s="503"/>
      <c r="BW340" s="503"/>
      <c r="BX340" s="503"/>
      <c r="BY340" s="503"/>
      <c r="BZ340" s="503"/>
      <c r="CA340" s="503"/>
      <c r="CB340" s="503"/>
      <c r="CC340" s="503"/>
      <c r="CD340" s="503"/>
      <c r="CE340" s="503"/>
      <c r="CF340" s="503"/>
      <c r="CG340" s="503"/>
      <c r="CH340" s="503"/>
      <c r="CI340" s="503"/>
      <c r="CJ340" s="503"/>
      <c r="CK340" s="503"/>
      <c r="CL340" s="503"/>
      <c r="CM340" s="503"/>
      <c r="CN340" s="503"/>
      <c r="CO340" s="503"/>
      <c r="CP340" s="503"/>
      <c r="CQ340" s="503"/>
      <c r="CR340" s="503"/>
      <c r="CS340" s="503"/>
      <c r="CT340" s="503"/>
      <c r="CU340" s="503"/>
      <c r="CV340" s="503"/>
      <c r="CW340" s="503"/>
      <c r="CX340" s="503"/>
      <c r="CY340" s="503"/>
      <c r="CZ340" s="503"/>
      <c r="DA340" s="503"/>
      <c r="DB340" s="503"/>
      <c r="DC340" s="503"/>
      <c r="DD340" s="503"/>
      <c r="DE340" s="503"/>
      <c r="DF340" s="503"/>
      <c r="DG340" s="503"/>
      <c r="DH340" s="503"/>
      <c r="DI340" s="503"/>
      <c r="DJ340" s="503"/>
      <c r="DK340" s="503"/>
      <c r="DL340" s="503"/>
      <c r="DM340" s="503"/>
      <c r="DN340" s="503"/>
      <c r="DO340" s="503"/>
      <c r="DP340" s="503"/>
      <c r="DQ340" s="503"/>
      <c r="DR340" s="503"/>
      <c r="DS340" s="503"/>
      <c r="DT340" s="503"/>
      <c r="DU340" s="503"/>
      <c r="DV340" s="503"/>
      <c r="DW340" s="503"/>
      <c r="DX340" s="503"/>
      <c r="DY340" s="503"/>
      <c r="DZ340" s="503"/>
      <c r="EA340" s="503"/>
      <c r="EB340" s="503"/>
      <c r="EC340" s="503"/>
      <c r="ED340" s="503"/>
      <c r="EE340" s="503"/>
      <c r="EF340" s="503"/>
      <c r="EG340" s="503"/>
      <c r="EH340" s="503"/>
      <c r="EI340" s="503"/>
      <c r="EJ340" s="503"/>
      <c r="EK340" s="503"/>
      <c r="EL340" s="503"/>
      <c r="EM340" s="503"/>
      <c r="EN340" s="503"/>
      <c r="EO340" s="503"/>
      <c r="EP340" s="503"/>
      <c r="EQ340" s="503"/>
      <c r="ER340" s="503"/>
      <c r="ES340" s="503"/>
      <c r="ET340" s="508"/>
      <c r="EU340" s="508"/>
      <c r="EV340" s="508"/>
      <c r="EW340" s="508"/>
      <c r="EX340" s="508"/>
      <c r="EY340" s="508"/>
      <c r="EZ340" s="508"/>
      <c r="FA340" s="508"/>
      <c r="FB340" s="508"/>
      <c r="FC340" s="508"/>
      <c r="FD340" s="508"/>
      <c r="FE340" s="508"/>
      <c r="FF340" s="508"/>
      <c r="FG340" s="508"/>
      <c r="FH340" s="508"/>
      <c r="FI340" s="508"/>
      <c r="FJ340" s="508"/>
      <c r="FK340" s="508"/>
      <c r="FL340" s="508"/>
      <c r="FM340" s="508"/>
      <c r="FN340" s="508"/>
      <c r="FO340" s="508"/>
      <c r="FP340" s="508"/>
      <c r="FQ340" s="508"/>
      <c r="FR340" s="508"/>
      <c r="FS340" s="508"/>
      <c r="FT340" s="508"/>
      <c r="FU340" s="508"/>
      <c r="FV340" s="508"/>
    </row>
    <row r="341" spans="1:178" s="472" customFormat="1" ht="24" customHeight="1">
      <c r="A341" s="494" t="s">
        <v>1035</v>
      </c>
      <c r="B341" s="495">
        <v>1416</v>
      </c>
      <c r="C341" s="495">
        <v>1416</v>
      </c>
      <c r="D341" s="495">
        <v>0</v>
      </c>
      <c r="E341" s="495">
        <v>779</v>
      </c>
      <c r="F341" s="495">
        <v>0</v>
      </c>
      <c r="G341" s="495">
        <v>0</v>
      </c>
      <c r="H341" s="496">
        <v>55.014124293785315</v>
      </c>
      <c r="I341" s="505"/>
      <c r="J341" s="503"/>
      <c r="K341" s="503"/>
      <c r="L341" s="503"/>
      <c r="M341" s="503"/>
      <c r="N341" s="503"/>
      <c r="O341" s="503"/>
      <c r="P341" s="503"/>
      <c r="Q341" s="503"/>
      <c r="R341" s="503"/>
      <c r="S341" s="503"/>
      <c r="T341" s="503"/>
      <c r="U341" s="503"/>
      <c r="V341" s="503"/>
      <c r="W341" s="503"/>
      <c r="X341" s="503"/>
      <c r="Y341" s="503"/>
      <c r="Z341" s="503"/>
      <c r="AA341" s="503"/>
      <c r="AB341" s="503"/>
      <c r="AC341" s="503"/>
      <c r="AD341" s="503"/>
      <c r="AE341" s="503"/>
      <c r="AF341" s="503"/>
      <c r="AG341" s="503"/>
      <c r="AH341" s="503"/>
      <c r="AI341" s="503"/>
      <c r="AJ341" s="503"/>
      <c r="AK341" s="503"/>
      <c r="AL341" s="503"/>
      <c r="AM341" s="503"/>
      <c r="AN341" s="503"/>
      <c r="AO341" s="503"/>
      <c r="AP341" s="503"/>
      <c r="AQ341" s="503"/>
      <c r="AR341" s="503"/>
      <c r="AS341" s="503"/>
      <c r="AT341" s="503"/>
      <c r="AU341" s="503"/>
      <c r="AV341" s="503"/>
      <c r="AW341" s="503"/>
      <c r="AX341" s="503"/>
      <c r="AY341" s="503"/>
      <c r="AZ341" s="503"/>
      <c r="BA341" s="503"/>
      <c r="BB341" s="503"/>
      <c r="BC341" s="503"/>
      <c r="BD341" s="503"/>
      <c r="BE341" s="503"/>
      <c r="BF341" s="503"/>
      <c r="BG341" s="503"/>
      <c r="BH341" s="503"/>
      <c r="BI341" s="503"/>
      <c r="BJ341" s="503"/>
      <c r="BK341" s="503"/>
      <c r="BL341" s="503"/>
      <c r="BM341" s="503"/>
      <c r="BN341" s="503"/>
      <c r="BO341" s="503"/>
      <c r="BP341" s="503"/>
      <c r="BQ341" s="503"/>
      <c r="BR341" s="503"/>
      <c r="BS341" s="503"/>
      <c r="BT341" s="503"/>
      <c r="BU341" s="503"/>
      <c r="BV341" s="503"/>
      <c r="BW341" s="503"/>
      <c r="BX341" s="503"/>
      <c r="BY341" s="503"/>
      <c r="BZ341" s="503"/>
      <c r="CA341" s="503"/>
      <c r="CB341" s="503"/>
      <c r="CC341" s="503"/>
      <c r="CD341" s="503"/>
      <c r="CE341" s="503"/>
      <c r="CF341" s="503"/>
      <c r="CG341" s="503"/>
      <c r="CH341" s="503"/>
      <c r="CI341" s="503"/>
      <c r="CJ341" s="503"/>
      <c r="CK341" s="503"/>
      <c r="CL341" s="503"/>
      <c r="CM341" s="503"/>
      <c r="CN341" s="503"/>
      <c r="CO341" s="503"/>
      <c r="CP341" s="503"/>
      <c r="CQ341" s="503"/>
      <c r="CR341" s="503"/>
      <c r="CS341" s="503"/>
      <c r="CT341" s="503"/>
      <c r="CU341" s="503"/>
      <c r="CV341" s="503"/>
      <c r="CW341" s="503"/>
      <c r="CX341" s="503"/>
      <c r="CY341" s="503"/>
      <c r="CZ341" s="503"/>
      <c r="DA341" s="503"/>
      <c r="DB341" s="503"/>
      <c r="DC341" s="503"/>
      <c r="DD341" s="503"/>
      <c r="DE341" s="503"/>
      <c r="DF341" s="503"/>
      <c r="DG341" s="503"/>
      <c r="DH341" s="503"/>
      <c r="DI341" s="503"/>
      <c r="DJ341" s="503"/>
      <c r="DK341" s="503"/>
      <c r="DL341" s="503"/>
      <c r="DM341" s="503"/>
      <c r="DN341" s="503"/>
      <c r="DO341" s="503"/>
      <c r="DP341" s="503"/>
      <c r="DQ341" s="503"/>
      <c r="DR341" s="503"/>
      <c r="DS341" s="503"/>
      <c r="DT341" s="503"/>
      <c r="DU341" s="503"/>
      <c r="DV341" s="503"/>
      <c r="DW341" s="503"/>
      <c r="DX341" s="503"/>
      <c r="DY341" s="503"/>
      <c r="DZ341" s="503"/>
      <c r="EA341" s="503"/>
      <c r="EB341" s="503"/>
      <c r="EC341" s="503"/>
      <c r="ED341" s="503"/>
      <c r="EE341" s="503"/>
      <c r="EF341" s="503"/>
      <c r="EG341" s="503"/>
      <c r="EH341" s="503"/>
      <c r="EI341" s="503"/>
      <c r="EJ341" s="503"/>
      <c r="EK341" s="503"/>
      <c r="EL341" s="503"/>
      <c r="EM341" s="503"/>
      <c r="EN341" s="503"/>
      <c r="EO341" s="503"/>
      <c r="EP341" s="503"/>
      <c r="EQ341" s="503"/>
      <c r="ER341" s="503"/>
      <c r="ES341" s="503"/>
      <c r="ET341" s="508"/>
      <c r="EU341" s="508"/>
      <c r="EV341" s="508"/>
      <c r="EW341" s="508"/>
      <c r="EX341" s="508"/>
      <c r="EY341" s="508"/>
      <c r="EZ341" s="508"/>
      <c r="FA341" s="508"/>
      <c r="FB341" s="508"/>
      <c r="FC341" s="508"/>
      <c r="FD341" s="508"/>
      <c r="FE341" s="508"/>
      <c r="FF341" s="508"/>
      <c r="FG341" s="508"/>
      <c r="FH341" s="508"/>
      <c r="FI341" s="508"/>
      <c r="FJ341" s="508"/>
      <c r="FK341" s="508"/>
      <c r="FL341" s="508"/>
      <c r="FM341" s="508"/>
      <c r="FN341" s="508"/>
      <c r="FO341" s="508"/>
      <c r="FP341" s="508"/>
      <c r="FQ341" s="508"/>
      <c r="FR341" s="508"/>
      <c r="FS341" s="508"/>
      <c r="FT341" s="508"/>
      <c r="FU341" s="508"/>
      <c r="FV341" s="508"/>
    </row>
    <row r="342" spans="1:178" s="472" customFormat="1" ht="24" customHeight="1">
      <c r="A342" s="494" t="s">
        <v>1036</v>
      </c>
      <c r="B342" s="495">
        <v>1416</v>
      </c>
      <c r="C342" s="495">
        <v>1416</v>
      </c>
      <c r="D342" s="495">
        <v>0</v>
      </c>
      <c r="E342" s="495">
        <v>779</v>
      </c>
      <c r="F342" s="495">
        <v>0</v>
      </c>
      <c r="G342" s="495">
        <v>0</v>
      </c>
      <c r="H342" s="496">
        <v>55.014124293785315</v>
      </c>
      <c r="I342" s="505"/>
      <c r="J342" s="503"/>
      <c r="K342" s="503"/>
      <c r="L342" s="503"/>
      <c r="M342" s="503"/>
      <c r="N342" s="503"/>
      <c r="O342" s="503"/>
      <c r="P342" s="503"/>
      <c r="Q342" s="503"/>
      <c r="R342" s="503"/>
      <c r="S342" s="503"/>
      <c r="T342" s="503"/>
      <c r="U342" s="503"/>
      <c r="V342" s="503"/>
      <c r="W342" s="503"/>
      <c r="X342" s="503"/>
      <c r="Y342" s="503"/>
      <c r="Z342" s="503"/>
      <c r="AA342" s="503"/>
      <c r="AB342" s="503"/>
      <c r="AC342" s="503"/>
      <c r="AD342" s="503"/>
      <c r="AE342" s="503"/>
      <c r="AF342" s="503"/>
      <c r="AG342" s="503"/>
      <c r="AH342" s="503"/>
      <c r="AI342" s="503"/>
      <c r="AJ342" s="503"/>
      <c r="AK342" s="503"/>
      <c r="AL342" s="503"/>
      <c r="AM342" s="503"/>
      <c r="AN342" s="503"/>
      <c r="AO342" s="503"/>
      <c r="AP342" s="503"/>
      <c r="AQ342" s="503"/>
      <c r="AR342" s="503"/>
      <c r="AS342" s="503"/>
      <c r="AT342" s="503"/>
      <c r="AU342" s="503"/>
      <c r="AV342" s="503"/>
      <c r="AW342" s="503"/>
      <c r="AX342" s="503"/>
      <c r="AY342" s="503"/>
      <c r="AZ342" s="503"/>
      <c r="BA342" s="503"/>
      <c r="BB342" s="503"/>
      <c r="BC342" s="503"/>
      <c r="BD342" s="503"/>
      <c r="BE342" s="503"/>
      <c r="BF342" s="503"/>
      <c r="BG342" s="503"/>
      <c r="BH342" s="503"/>
      <c r="BI342" s="503"/>
      <c r="BJ342" s="503"/>
      <c r="BK342" s="503"/>
      <c r="BL342" s="503"/>
      <c r="BM342" s="503"/>
      <c r="BN342" s="503"/>
      <c r="BO342" s="503"/>
      <c r="BP342" s="503"/>
      <c r="BQ342" s="503"/>
      <c r="BR342" s="503"/>
      <c r="BS342" s="503"/>
      <c r="BT342" s="503"/>
      <c r="BU342" s="503"/>
      <c r="BV342" s="503"/>
      <c r="BW342" s="503"/>
      <c r="BX342" s="503"/>
      <c r="BY342" s="503"/>
      <c r="BZ342" s="503"/>
      <c r="CA342" s="503"/>
      <c r="CB342" s="503"/>
      <c r="CC342" s="503"/>
      <c r="CD342" s="503"/>
      <c r="CE342" s="503"/>
      <c r="CF342" s="503"/>
      <c r="CG342" s="503"/>
      <c r="CH342" s="503"/>
      <c r="CI342" s="503"/>
      <c r="CJ342" s="503"/>
      <c r="CK342" s="503"/>
      <c r="CL342" s="503"/>
      <c r="CM342" s="503"/>
      <c r="CN342" s="503"/>
      <c r="CO342" s="503"/>
      <c r="CP342" s="503"/>
      <c r="CQ342" s="503"/>
      <c r="CR342" s="503"/>
      <c r="CS342" s="503"/>
      <c r="CT342" s="503"/>
      <c r="CU342" s="503"/>
      <c r="CV342" s="503"/>
      <c r="CW342" s="503"/>
      <c r="CX342" s="503"/>
      <c r="CY342" s="503"/>
      <c r="CZ342" s="503"/>
      <c r="DA342" s="503"/>
      <c r="DB342" s="503"/>
      <c r="DC342" s="503"/>
      <c r="DD342" s="503"/>
      <c r="DE342" s="503"/>
      <c r="DF342" s="503"/>
      <c r="DG342" s="503"/>
      <c r="DH342" s="503"/>
      <c r="DI342" s="503"/>
      <c r="DJ342" s="503"/>
      <c r="DK342" s="503"/>
      <c r="DL342" s="503"/>
      <c r="DM342" s="503"/>
      <c r="DN342" s="503"/>
      <c r="DO342" s="503"/>
      <c r="DP342" s="503"/>
      <c r="DQ342" s="503"/>
      <c r="DR342" s="503"/>
      <c r="DS342" s="503"/>
      <c r="DT342" s="503"/>
      <c r="DU342" s="503"/>
      <c r="DV342" s="503"/>
      <c r="DW342" s="503"/>
      <c r="DX342" s="503"/>
      <c r="DY342" s="503"/>
      <c r="DZ342" s="503"/>
      <c r="EA342" s="503"/>
      <c r="EB342" s="503"/>
      <c r="EC342" s="503"/>
      <c r="ED342" s="503"/>
      <c r="EE342" s="503"/>
      <c r="EF342" s="503"/>
      <c r="EG342" s="503"/>
      <c r="EH342" s="503"/>
      <c r="EI342" s="503"/>
      <c r="EJ342" s="503"/>
      <c r="EK342" s="503"/>
      <c r="EL342" s="503"/>
      <c r="EM342" s="503"/>
      <c r="EN342" s="503"/>
      <c r="EO342" s="503"/>
      <c r="EP342" s="503"/>
      <c r="EQ342" s="503"/>
      <c r="ER342" s="503"/>
      <c r="ES342" s="503"/>
      <c r="ET342" s="508"/>
      <c r="EU342" s="508"/>
      <c r="EV342" s="508"/>
      <c r="EW342" s="508"/>
      <c r="EX342" s="508"/>
      <c r="EY342" s="508"/>
      <c r="EZ342" s="508"/>
      <c r="FA342" s="508"/>
      <c r="FB342" s="508"/>
      <c r="FC342" s="508"/>
      <c r="FD342" s="508"/>
      <c r="FE342" s="508"/>
      <c r="FF342" s="508"/>
      <c r="FG342" s="508"/>
      <c r="FH342" s="508"/>
      <c r="FI342" s="508"/>
      <c r="FJ342" s="508"/>
      <c r="FK342" s="508"/>
      <c r="FL342" s="508"/>
      <c r="FM342" s="508"/>
      <c r="FN342" s="508"/>
      <c r="FO342" s="508"/>
      <c r="FP342" s="508"/>
      <c r="FQ342" s="508"/>
      <c r="FR342" s="508"/>
      <c r="FS342" s="508"/>
      <c r="FT342" s="508"/>
      <c r="FU342" s="508"/>
      <c r="FV342" s="508"/>
    </row>
    <row r="343" spans="1:9" s="472" customFormat="1" ht="24" customHeight="1">
      <c r="A343" s="494" t="s">
        <v>1037</v>
      </c>
      <c r="B343" s="495"/>
      <c r="C343" s="495"/>
      <c r="D343" s="495">
        <v>0</v>
      </c>
      <c r="E343" s="495">
        <v>323.123593</v>
      </c>
      <c r="F343" s="495">
        <v>323.123593</v>
      </c>
      <c r="G343" s="495">
        <v>0</v>
      </c>
      <c r="H343" s="496"/>
      <c r="I343" s="505"/>
    </row>
    <row r="344" spans="1:9" s="472" customFormat="1" ht="24" customHeight="1">
      <c r="A344" s="494" t="s">
        <v>1038</v>
      </c>
      <c r="B344" s="495"/>
      <c r="C344" s="495"/>
      <c r="D344" s="495">
        <v>0</v>
      </c>
      <c r="E344" s="495">
        <v>323.123593</v>
      </c>
      <c r="F344" s="495">
        <v>323.123593</v>
      </c>
      <c r="G344" s="495">
        <v>0</v>
      </c>
      <c r="H344" s="496"/>
      <c r="I344" s="505"/>
    </row>
    <row r="345" spans="1:9" s="472" customFormat="1" ht="24" customHeight="1">
      <c r="A345" s="494" t="s">
        <v>1039</v>
      </c>
      <c r="B345" s="495"/>
      <c r="C345" s="495"/>
      <c r="D345" s="495">
        <v>0</v>
      </c>
      <c r="E345" s="495">
        <v>0</v>
      </c>
      <c r="F345" s="495">
        <v>0</v>
      </c>
      <c r="G345" s="495">
        <v>0</v>
      </c>
      <c r="H345" s="496"/>
      <c r="I345" s="505"/>
    </row>
    <row r="346" spans="1:9" s="472" customFormat="1" ht="24" customHeight="1">
      <c r="A346" s="494" t="s">
        <v>389</v>
      </c>
      <c r="B346" s="495">
        <v>270</v>
      </c>
      <c r="C346" s="495">
        <v>270</v>
      </c>
      <c r="D346" s="495">
        <v>0</v>
      </c>
      <c r="E346" s="495">
        <v>270</v>
      </c>
      <c r="F346" s="495">
        <v>270</v>
      </c>
      <c r="G346" s="495">
        <v>0</v>
      </c>
      <c r="H346" s="496">
        <v>100</v>
      </c>
      <c r="I346" s="505"/>
    </row>
    <row r="347" spans="1:9" s="472" customFormat="1" ht="24" customHeight="1">
      <c r="A347" s="494" t="s">
        <v>1040</v>
      </c>
      <c r="B347" s="495">
        <v>270</v>
      </c>
      <c r="C347" s="495">
        <v>270</v>
      </c>
      <c r="D347" s="495">
        <v>0</v>
      </c>
      <c r="E347" s="495">
        <v>270</v>
      </c>
      <c r="F347" s="495">
        <v>270</v>
      </c>
      <c r="G347" s="495">
        <v>0</v>
      </c>
      <c r="H347" s="496">
        <v>100</v>
      </c>
      <c r="I347" s="505"/>
    </row>
    <row r="348" spans="1:9" s="472" customFormat="1" ht="24" customHeight="1">
      <c r="A348" s="494" t="s">
        <v>1041</v>
      </c>
      <c r="B348" s="495">
        <v>6568</v>
      </c>
      <c r="C348" s="495">
        <v>6000</v>
      </c>
      <c r="D348" s="495">
        <v>0</v>
      </c>
      <c r="E348" s="495">
        <v>3068</v>
      </c>
      <c r="F348" s="495">
        <v>3068</v>
      </c>
      <c r="G348" s="495">
        <v>0</v>
      </c>
      <c r="H348" s="496">
        <v>46.711327649208286</v>
      </c>
      <c r="I348" s="505"/>
    </row>
    <row r="349" spans="1:9" s="472" customFormat="1" ht="24" customHeight="1">
      <c r="A349" s="494" t="s">
        <v>1042</v>
      </c>
      <c r="B349" s="495">
        <v>6568</v>
      </c>
      <c r="C349" s="495">
        <v>6000</v>
      </c>
      <c r="D349" s="495">
        <v>0</v>
      </c>
      <c r="E349" s="495">
        <v>3068</v>
      </c>
      <c r="F349" s="495">
        <v>3068</v>
      </c>
      <c r="G349" s="495">
        <v>0</v>
      </c>
      <c r="H349" s="496">
        <v>46.711327649208286</v>
      </c>
      <c r="I349" s="505"/>
    </row>
    <row r="350" spans="1:9" s="472" customFormat="1" ht="24" customHeight="1">
      <c r="A350" s="494" t="s">
        <v>60</v>
      </c>
      <c r="B350" s="495">
        <v>87742.74</v>
      </c>
      <c r="C350" s="495">
        <v>87742.74</v>
      </c>
      <c r="D350" s="495">
        <v>300</v>
      </c>
      <c r="E350" s="495">
        <v>129105.020225</v>
      </c>
      <c r="F350" s="495">
        <v>128918.020225</v>
      </c>
      <c r="G350" s="495">
        <v>0</v>
      </c>
      <c r="H350" s="496">
        <v>147.1404018440728</v>
      </c>
      <c r="I350" s="505"/>
    </row>
    <row r="351" spans="1:9" s="472" customFormat="1" ht="24" customHeight="1">
      <c r="A351" s="494" t="s">
        <v>394</v>
      </c>
      <c r="B351" s="495">
        <v>9138.54</v>
      </c>
      <c r="C351" s="495">
        <v>9138.54</v>
      </c>
      <c r="D351" s="495">
        <v>0</v>
      </c>
      <c r="E351" s="495">
        <v>11158.578633000001</v>
      </c>
      <c r="F351" s="495">
        <v>10971.578633000001</v>
      </c>
      <c r="G351" s="495">
        <v>0</v>
      </c>
      <c r="H351" s="496">
        <v>122.10461006900447</v>
      </c>
      <c r="I351" s="505"/>
    </row>
    <row r="352" spans="1:9" s="472" customFormat="1" ht="24" customHeight="1">
      <c r="A352" s="494" t="s">
        <v>1043</v>
      </c>
      <c r="B352" s="495">
        <v>1573.41</v>
      </c>
      <c r="C352" s="495">
        <v>1573.41</v>
      </c>
      <c r="D352" s="495">
        <v>0</v>
      </c>
      <c r="E352" s="495">
        <v>1480.908444</v>
      </c>
      <c r="F352" s="495">
        <v>1480.908444</v>
      </c>
      <c r="G352" s="495">
        <v>0</v>
      </c>
      <c r="H352" s="496">
        <v>94.12095029267641</v>
      </c>
      <c r="I352" s="504"/>
    </row>
    <row r="353" spans="1:9" s="472" customFormat="1" ht="24" customHeight="1">
      <c r="A353" s="494" t="s">
        <v>1044</v>
      </c>
      <c r="B353" s="495">
        <v>1492.1</v>
      </c>
      <c r="C353" s="495">
        <v>1492.1</v>
      </c>
      <c r="D353" s="495">
        <v>0</v>
      </c>
      <c r="E353" s="495">
        <v>4708.620368</v>
      </c>
      <c r="F353" s="495">
        <v>4521.620368</v>
      </c>
      <c r="G353" s="495">
        <v>0</v>
      </c>
      <c r="H353" s="496">
        <v>315.5700266738154</v>
      </c>
      <c r="I353" s="504"/>
    </row>
    <row r="354" spans="1:9" s="472" customFormat="1" ht="24" customHeight="1">
      <c r="A354" s="494" t="s">
        <v>395</v>
      </c>
      <c r="B354" s="495">
        <v>2150</v>
      </c>
      <c r="C354" s="495">
        <v>2150</v>
      </c>
      <c r="D354" s="495">
        <v>0</v>
      </c>
      <c r="E354" s="495">
        <v>2135.883842</v>
      </c>
      <c r="F354" s="495">
        <v>2135.883842</v>
      </c>
      <c r="G354" s="495">
        <v>0</v>
      </c>
      <c r="H354" s="496">
        <v>99.34343451162792</v>
      </c>
      <c r="I354" s="504"/>
    </row>
    <row r="355" spans="1:9" s="472" customFormat="1" ht="24" customHeight="1">
      <c r="A355" s="494" t="s">
        <v>396</v>
      </c>
      <c r="B355" s="495">
        <v>1058.14</v>
      </c>
      <c r="C355" s="495">
        <v>1058.14</v>
      </c>
      <c r="D355" s="495">
        <v>0</v>
      </c>
      <c r="E355" s="495">
        <v>247.733162</v>
      </c>
      <c r="F355" s="495">
        <v>247.733162</v>
      </c>
      <c r="G355" s="495">
        <v>0</v>
      </c>
      <c r="H355" s="496">
        <v>23.412134689171562</v>
      </c>
      <c r="I355" s="504"/>
    </row>
    <row r="356" spans="1:9" s="472" customFormat="1" ht="24" customHeight="1">
      <c r="A356" s="494" t="s">
        <v>398</v>
      </c>
      <c r="B356" s="495">
        <v>2864.8900000000003</v>
      </c>
      <c r="C356" s="495">
        <v>2864.8900000000003</v>
      </c>
      <c r="D356" s="495">
        <v>0</v>
      </c>
      <c r="E356" s="495">
        <v>2585.432817</v>
      </c>
      <c r="F356" s="495">
        <v>2585.432817</v>
      </c>
      <c r="G356" s="495">
        <v>0</v>
      </c>
      <c r="H356" s="496">
        <v>90.2454480625783</v>
      </c>
      <c r="I356" s="501"/>
    </row>
    <row r="357" spans="1:9" s="472" customFormat="1" ht="24" customHeight="1">
      <c r="A357" s="494" t="s">
        <v>1045</v>
      </c>
      <c r="B357" s="495">
        <v>0</v>
      </c>
      <c r="C357" s="495">
        <v>0</v>
      </c>
      <c r="D357" s="495">
        <v>0</v>
      </c>
      <c r="E357" s="495">
        <v>0</v>
      </c>
      <c r="F357" s="495">
        <v>0</v>
      </c>
      <c r="G357" s="495">
        <v>0</v>
      </c>
      <c r="H357" s="496"/>
      <c r="I357" s="501"/>
    </row>
    <row r="358" spans="1:153" s="472" customFormat="1" ht="24" customHeight="1">
      <c r="A358" s="494" t="s">
        <v>1046</v>
      </c>
      <c r="B358" s="495">
        <v>0</v>
      </c>
      <c r="C358" s="495">
        <v>0</v>
      </c>
      <c r="D358" s="495">
        <v>0</v>
      </c>
      <c r="E358" s="495">
        <v>0</v>
      </c>
      <c r="F358" s="495">
        <v>0</v>
      </c>
      <c r="G358" s="495">
        <v>0</v>
      </c>
      <c r="H358" s="496"/>
      <c r="I358" s="504"/>
      <c r="J358" s="503"/>
      <c r="K358" s="503"/>
      <c r="L358" s="503"/>
      <c r="M358" s="503"/>
      <c r="N358" s="503"/>
      <c r="O358" s="503"/>
      <c r="P358" s="503"/>
      <c r="Q358" s="503"/>
      <c r="R358" s="503"/>
      <c r="S358" s="503"/>
      <c r="T358" s="503"/>
      <c r="U358" s="503"/>
      <c r="V358" s="503"/>
      <c r="W358" s="503"/>
      <c r="X358" s="503"/>
      <c r="Y358" s="503"/>
      <c r="Z358" s="503"/>
      <c r="AA358" s="503"/>
      <c r="AB358" s="503"/>
      <c r="AC358" s="503"/>
      <c r="AD358" s="503"/>
      <c r="AE358" s="503"/>
      <c r="AF358" s="503"/>
      <c r="AG358" s="503"/>
      <c r="AH358" s="503"/>
      <c r="AI358" s="503"/>
      <c r="AJ358" s="503"/>
      <c r="AK358" s="503"/>
      <c r="AL358" s="503"/>
      <c r="AM358" s="503"/>
      <c r="AN358" s="503"/>
      <c r="AO358" s="503"/>
      <c r="AP358" s="503"/>
      <c r="AQ358" s="503"/>
      <c r="AR358" s="503"/>
      <c r="AS358" s="503"/>
      <c r="AT358" s="503"/>
      <c r="AU358" s="503"/>
      <c r="AV358" s="503"/>
      <c r="AW358" s="503"/>
      <c r="AX358" s="503"/>
      <c r="AY358" s="503"/>
      <c r="AZ358" s="503"/>
      <c r="BA358" s="503"/>
      <c r="BB358" s="503"/>
      <c r="BC358" s="503"/>
      <c r="BD358" s="503"/>
      <c r="BE358" s="503"/>
      <c r="BF358" s="503"/>
      <c r="BG358" s="503"/>
      <c r="BH358" s="503"/>
      <c r="BI358" s="503"/>
      <c r="BJ358" s="503"/>
      <c r="BK358" s="503"/>
      <c r="BL358" s="503"/>
      <c r="BM358" s="503"/>
      <c r="BN358" s="503"/>
      <c r="BO358" s="503"/>
      <c r="BP358" s="503"/>
      <c r="BQ358" s="503"/>
      <c r="BR358" s="503"/>
      <c r="BS358" s="503"/>
      <c r="BT358" s="503"/>
      <c r="BU358" s="503"/>
      <c r="BV358" s="503"/>
      <c r="BW358" s="503"/>
      <c r="BX358" s="503"/>
      <c r="BY358" s="503"/>
      <c r="BZ358" s="503"/>
      <c r="CA358" s="503"/>
      <c r="CB358" s="503"/>
      <c r="CC358" s="503"/>
      <c r="CD358" s="503"/>
      <c r="CE358" s="503"/>
      <c r="CF358" s="503"/>
      <c r="CG358" s="503"/>
      <c r="CH358" s="503"/>
      <c r="CI358" s="503"/>
      <c r="CJ358" s="503"/>
      <c r="CK358" s="503"/>
      <c r="CL358" s="503"/>
      <c r="CM358" s="503"/>
      <c r="CN358" s="503"/>
      <c r="CO358" s="503"/>
      <c r="CP358" s="503"/>
      <c r="CQ358" s="503"/>
      <c r="CR358" s="503"/>
      <c r="CS358" s="503"/>
      <c r="CT358" s="503"/>
      <c r="CU358" s="503"/>
      <c r="CV358" s="503"/>
      <c r="CW358" s="503"/>
      <c r="CX358" s="503"/>
      <c r="CY358" s="503"/>
      <c r="CZ358" s="503"/>
      <c r="DA358" s="503"/>
      <c r="DB358" s="503"/>
      <c r="DC358" s="503"/>
      <c r="DD358" s="503"/>
      <c r="DE358" s="503"/>
      <c r="DF358" s="503"/>
      <c r="DG358" s="503"/>
      <c r="DH358" s="503"/>
      <c r="DI358" s="503"/>
      <c r="DJ358" s="503"/>
      <c r="DK358" s="503"/>
      <c r="DL358" s="503"/>
      <c r="DM358" s="503"/>
      <c r="DN358" s="503"/>
      <c r="DO358" s="503"/>
      <c r="DP358" s="503"/>
      <c r="DQ358" s="503"/>
      <c r="DR358" s="503"/>
      <c r="DS358" s="503"/>
      <c r="DT358" s="503"/>
      <c r="DU358" s="508"/>
      <c r="DV358" s="508"/>
      <c r="DW358" s="508"/>
      <c r="DX358" s="508"/>
      <c r="DY358" s="508"/>
      <c r="DZ358" s="508"/>
      <c r="EA358" s="508"/>
      <c r="EB358" s="508"/>
      <c r="EC358" s="508"/>
      <c r="ED358" s="508"/>
      <c r="EE358" s="508"/>
      <c r="EF358" s="508"/>
      <c r="EG358" s="508"/>
      <c r="EH358" s="508"/>
      <c r="EI358" s="508"/>
      <c r="EJ358" s="508"/>
      <c r="EK358" s="508"/>
      <c r="EL358" s="508"/>
      <c r="EM358" s="508"/>
      <c r="EN358" s="508"/>
      <c r="EO358" s="508"/>
      <c r="EP358" s="508"/>
      <c r="EQ358" s="508"/>
      <c r="ER358" s="508"/>
      <c r="ES358" s="508"/>
      <c r="ET358" s="508"/>
      <c r="EU358" s="508"/>
      <c r="EV358" s="508"/>
      <c r="EW358" s="508"/>
    </row>
    <row r="359" spans="1:9" s="472" customFormat="1" ht="24" customHeight="1">
      <c r="A359" s="494" t="s">
        <v>401</v>
      </c>
      <c r="B359" s="495">
        <v>63965.31</v>
      </c>
      <c r="C359" s="495">
        <v>63965.31</v>
      </c>
      <c r="D359" s="495"/>
      <c r="E359" s="495">
        <v>108004.889618</v>
      </c>
      <c r="F359" s="495">
        <v>108004.889618</v>
      </c>
      <c r="G359" s="495">
        <v>0</v>
      </c>
      <c r="H359" s="496">
        <v>168.8491615502215</v>
      </c>
      <c r="I359" s="501"/>
    </row>
    <row r="360" spans="1:153" s="472" customFormat="1" ht="189" customHeight="1">
      <c r="A360" s="494" t="s">
        <v>402</v>
      </c>
      <c r="B360" s="495">
        <v>63965.31</v>
      </c>
      <c r="C360" s="495">
        <v>63965.31</v>
      </c>
      <c r="D360" s="495"/>
      <c r="E360" s="495">
        <v>108004.889618</v>
      </c>
      <c r="F360" s="495">
        <v>108004.889618</v>
      </c>
      <c r="G360" s="495">
        <v>0</v>
      </c>
      <c r="H360" s="496">
        <v>168.8491615502215</v>
      </c>
      <c r="I360" s="504" t="s">
        <v>1047</v>
      </c>
      <c r="J360" s="503"/>
      <c r="K360" s="503"/>
      <c r="L360" s="503"/>
      <c r="M360" s="503"/>
      <c r="N360" s="503"/>
      <c r="O360" s="503"/>
      <c r="P360" s="503"/>
      <c r="Q360" s="503"/>
      <c r="R360" s="503"/>
      <c r="S360" s="503"/>
      <c r="T360" s="503"/>
      <c r="U360" s="503"/>
      <c r="V360" s="503"/>
      <c r="W360" s="503"/>
      <c r="X360" s="503"/>
      <c r="Y360" s="503"/>
      <c r="Z360" s="503"/>
      <c r="AA360" s="503"/>
      <c r="AB360" s="503"/>
      <c r="AC360" s="503"/>
      <c r="AD360" s="503"/>
      <c r="AE360" s="503"/>
      <c r="AF360" s="503"/>
      <c r="AG360" s="503"/>
      <c r="AH360" s="503"/>
      <c r="AI360" s="503"/>
      <c r="AJ360" s="503"/>
      <c r="AK360" s="503"/>
      <c r="AL360" s="503"/>
      <c r="AM360" s="503"/>
      <c r="AN360" s="503"/>
      <c r="AO360" s="503"/>
      <c r="AP360" s="503"/>
      <c r="AQ360" s="503"/>
      <c r="AR360" s="503"/>
      <c r="AS360" s="503"/>
      <c r="AT360" s="503"/>
      <c r="AU360" s="503"/>
      <c r="AV360" s="503"/>
      <c r="AW360" s="503"/>
      <c r="AX360" s="503"/>
      <c r="AY360" s="503"/>
      <c r="AZ360" s="503"/>
      <c r="BA360" s="503"/>
      <c r="BB360" s="503"/>
      <c r="BC360" s="503"/>
      <c r="BD360" s="503"/>
      <c r="BE360" s="503"/>
      <c r="BF360" s="503"/>
      <c r="BG360" s="503"/>
      <c r="BH360" s="503"/>
      <c r="BI360" s="503"/>
      <c r="BJ360" s="503"/>
      <c r="BK360" s="503"/>
      <c r="BL360" s="503"/>
      <c r="BM360" s="503"/>
      <c r="BN360" s="503"/>
      <c r="BO360" s="503"/>
      <c r="BP360" s="503"/>
      <c r="BQ360" s="503"/>
      <c r="BR360" s="503"/>
      <c r="BS360" s="503"/>
      <c r="BT360" s="503"/>
      <c r="BU360" s="503"/>
      <c r="BV360" s="503"/>
      <c r="BW360" s="503"/>
      <c r="BX360" s="503"/>
      <c r="BY360" s="503"/>
      <c r="BZ360" s="503"/>
      <c r="CA360" s="503"/>
      <c r="CB360" s="503"/>
      <c r="CC360" s="503"/>
      <c r="CD360" s="503"/>
      <c r="CE360" s="503"/>
      <c r="CF360" s="503"/>
      <c r="CG360" s="503"/>
      <c r="CH360" s="503"/>
      <c r="CI360" s="503"/>
      <c r="CJ360" s="503"/>
      <c r="CK360" s="503"/>
      <c r="CL360" s="503"/>
      <c r="CM360" s="503"/>
      <c r="CN360" s="503"/>
      <c r="CO360" s="503"/>
      <c r="CP360" s="503"/>
      <c r="CQ360" s="503"/>
      <c r="CR360" s="503"/>
      <c r="CS360" s="503"/>
      <c r="CT360" s="503"/>
      <c r="CU360" s="503"/>
      <c r="CV360" s="503"/>
      <c r="CW360" s="503"/>
      <c r="CX360" s="503"/>
      <c r="CY360" s="503"/>
      <c r="CZ360" s="503"/>
      <c r="DA360" s="503"/>
      <c r="DB360" s="503"/>
      <c r="DC360" s="503"/>
      <c r="DD360" s="503"/>
      <c r="DE360" s="503"/>
      <c r="DF360" s="503"/>
      <c r="DG360" s="503"/>
      <c r="DH360" s="503"/>
      <c r="DI360" s="503"/>
      <c r="DJ360" s="503"/>
      <c r="DK360" s="503"/>
      <c r="DL360" s="503"/>
      <c r="DM360" s="503"/>
      <c r="DN360" s="503"/>
      <c r="DO360" s="503"/>
      <c r="DP360" s="503"/>
      <c r="DQ360" s="503"/>
      <c r="DR360" s="503"/>
      <c r="DS360" s="503"/>
      <c r="DT360" s="503"/>
      <c r="DU360" s="508"/>
      <c r="DV360" s="508"/>
      <c r="DW360" s="508"/>
      <c r="DX360" s="508"/>
      <c r="DY360" s="508"/>
      <c r="DZ360" s="508"/>
      <c r="EA360" s="508"/>
      <c r="EB360" s="508"/>
      <c r="EC360" s="508"/>
      <c r="ED360" s="508"/>
      <c r="EE360" s="508"/>
      <c r="EF360" s="508"/>
      <c r="EG360" s="508"/>
      <c r="EH360" s="508"/>
      <c r="EI360" s="508"/>
      <c r="EJ360" s="508"/>
      <c r="EK360" s="508"/>
      <c r="EL360" s="508"/>
      <c r="EM360" s="508"/>
      <c r="EN360" s="508"/>
      <c r="EO360" s="508"/>
      <c r="EP360" s="508"/>
      <c r="EQ360" s="508"/>
      <c r="ER360" s="508"/>
      <c r="ES360" s="508"/>
      <c r="ET360" s="508"/>
      <c r="EU360" s="508"/>
      <c r="EV360" s="508"/>
      <c r="EW360" s="508"/>
    </row>
    <row r="361" spans="1:9" s="472" customFormat="1" ht="26.25" customHeight="1">
      <c r="A361" s="494" t="s">
        <v>1048</v>
      </c>
      <c r="B361" s="495">
        <v>6366.94</v>
      </c>
      <c r="C361" s="495">
        <v>6366.94</v>
      </c>
      <c r="D361" s="495">
        <v>0</v>
      </c>
      <c r="E361" s="495">
        <v>9941.551974</v>
      </c>
      <c r="F361" s="495">
        <v>9941.551974</v>
      </c>
      <c r="G361" s="495">
        <v>0</v>
      </c>
      <c r="H361" s="496">
        <v>156.14332746971073</v>
      </c>
      <c r="I361" s="501"/>
    </row>
    <row r="362" spans="1:9" s="472" customFormat="1" ht="43.5" customHeight="1">
      <c r="A362" s="494" t="s">
        <v>1049</v>
      </c>
      <c r="B362" s="495">
        <v>6366.94</v>
      </c>
      <c r="C362" s="495">
        <v>6366.94</v>
      </c>
      <c r="D362" s="495">
        <v>0</v>
      </c>
      <c r="E362" s="495">
        <v>9941.551974</v>
      </c>
      <c r="F362" s="495">
        <v>9941.551974</v>
      </c>
      <c r="G362" s="495">
        <v>0</v>
      </c>
      <c r="H362" s="496">
        <v>156.14332746971073</v>
      </c>
      <c r="I362" s="504" t="s">
        <v>1050</v>
      </c>
    </row>
    <row r="363" spans="1:9" s="472" customFormat="1" ht="26.25" customHeight="1">
      <c r="A363" s="494" t="s">
        <v>1051</v>
      </c>
      <c r="B363" s="495">
        <v>471.95</v>
      </c>
      <c r="C363" s="495">
        <v>471.95</v>
      </c>
      <c r="D363" s="495">
        <v>0</v>
      </c>
      <c r="E363" s="495">
        <v>0</v>
      </c>
      <c r="F363" s="495">
        <v>0</v>
      </c>
      <c r="G363" s="495">
        <v>0</v>
      </c>
      <c r="H363" s="496">
        <v>0</v>
      </c>
      <c r="I363" s="501"/>
    </row>
    <row r="364" spans="1:153" s="473" customFormat="1" ht="26.25" customHeight="1">
      <c r="A364" s="494" t="s">
        <v>1052</v>
      </c>
      <c r="B364" s="495">
        <v>471.95</v>
      </c>
      <c r="C364" s="495">
        <v>471.95</v>
      </c>
      <c r="D364" s="495">
        <v>0</v>
      </c>
      <c r="E364" s="495">
        <v>0</v>
      </c>
      <c r="F364" s="495">
        <v>0</v>
      </c>
      <c r="G364" s="495">
        <v>0</v>
      </c>
      <c r="H364" s="496">
        <v>0</v>
      </c>
      <c r="I364" s="504"/>
      <c r="J364" s="503"/>
      <c r="K364" s="503"/>
      <c r="L364" s="503"/>
      <c r="M364" s="503"/>
      <c r="N364" s="503"/>
      <c r="O364" s="503"/>
      <c r="P364" s="503"/>
      <c r="Q364" s="503"/>
      <c r="R364" s="503"/>
      <c r="S364" s="503"/>
      <c r="T364" s="503"/>
      <c r="U364" s="503"/>
      <c r="V364" s="503"/>
      <c r="W364" s="503"/>
      <c r="X364" s="503"/>
      <c r="Y364" s="503"/>
      <c r="Z364" s="503"/>
      <c r="AA364" s="503"/>
      <c r="AB364" s="503"/>
      <c r="AC364" s="503"/>
      <c r="AD364" s="503"/>
      <c r="AE364" s="503"/>
      <c r="AF364" s="503"/>
      <c r="AG364" s="503"/>
      <c r="AH364" s="503"/>
      <c r="AI364" s="503"/>
      <c r="AJ364" s="503"/>
      <c r="AK364" s="503"/>
      <c r="AL364" s="503"/>
      <c r="AM364" s="503"/>
      <c r="AN364" s="503"/>
      <c r="AO364" s="503"/>
      <c r="AP364" s="503"/>
      <c r="AQ364" s="503"/>
      <c r="AR364" s="503"/>
      <c r="AS364" s="503"/>
      <c r="AT364" s="503"/>
      <c r="AU364" s="503"/>
      <c r="AV364" s="503"/>
      <c r="AW364" s="503"/>
      <c r="AX364" s="503"/>
      <c r="AY364" s="503"/>
      <c r="AZ364" s="503"/>
      <c r="BA364" s="503"/>
      <c r="BB364" s="503"/>
      <c r="BC364" s="503"/>
      <c r="BD364" s="503"/>
      <c r="BE364" s="503"/>
      <c r="BF364" s="503"/>
      <c r="BG364" s="503"/>
      <c r="BH364" s="503"/>
      <c r="BI364" s="503"/>
      <c r="BJ364" s="503"/>
      <c r="BK364" s="503"/>
      <c r="BL364" s="503"/>
      <c r="BM364" s="503"/>
      <c r="BN364" s="503"/>
      <c r="BO364" s="503"/>
      <c r="BP364" s="503"/>
      <c r="BQ364" s="503"/>
      <c r="BR364" s="503"/>
      <c r="BS364" s="503"/>
      <c r="BT364" s="503"/>
      <c r="BU364" s="503"/>
      <c r="BV364" s="503"/>
      <c r="BW364" s="503"/>
      <c r="BX364" s="503"/>
      <c r="BY364" s="503"/>
      <c r="BZ364" s="503"/>
      <c r="CA364" s="503"/>
      <c r="CB364" s="503"/>
      <c r="CC364" s="503"/>
      <c r="CD364" s="503"/>
      <c r="CE364" s="503"/>
      <c r="CF364" s="503"/>
      <c r="CG364" s="503"/>
      <c r="CH364" s="503"/>
      <c r="CI364" s="503"/>
      <c r="CJ364" s="503"/>
      <c r="CK364" s="503"/>
      <c r="CL364" s="503"/>
      <c r="CM364" s="503"/>
      <c r="CN364" s="503"/>
      <c r="CO364" s="503"/>
      <c r="CP364" s="503"/>
      <c r="CQ364" s="503"/>
      <c r="CR364" s="503"/>
      <c r="CS364" s="503"/>
      <c r="CT364" s="503"/>
      <c r="CU364" s="503"/>
      <c r="CV364" s="503"/>
      <c r="CW364" s="503"/>
      <c r="CX364" s="503"/>
      <c r="CY364" s="503"/>
      <c r="CZ364" s="503"/>
      <c r="DA364" s="503"/>
      <c r="DB364" s="503"/>
      <c r="DC364" s="503"/>
      <c r="DD364" s="503"/>
      <c r="DE364" s="503"/>
      <c r="DF364" s="503"/>
      <c r="DG364" s="503"/>
      <c r="DH364" s="503"/>
      <c r="DI364" s="503"/>
      <c r="DJ364" s="503"/>
      <c r="DK364" s="503"/>
      <c r="DL364" s="503"/>
      <c r="DM364" s="503"/>
      <c r="DN364" s="503"/>
      <c r="DO364" s="503"/>
      <c r="DP364" s="503"/>
      <c r="DQ364" s="503"/>
      <c r="DR364" s="503"/>
      <c r="DS364" s="503"/>
      <c r="DT364" s="503"/>
      <c r="DU364" s="508"/>
      <c r="DV364" s="508"/>
      <c r="DW364" s="508"/>
      <c r="DX364" s="508"/>
      <c r="DY364" s="508"/>
      <c r="DZ364" s="508"/>
      <c r="EA364" s="508"/>
      <c r="EB364" s="508"/>
      <c r="EC364" s="508"/>
      <c r="ED364" s="508"/>
      <c r="EE364" s="508"/>
      <c r="EF364" s="508"/>
      <c r="EG364" s="508"/>
      <c r="EH364" s="508"/>
      <c r="EI364" s="508"/>
      <c r="EJ364" s="508"/>
      <c r="EK364" s="508"/>
      <c r="EL364" s="508"/>
      <c r="EM364" s="508"/>
      <c r="EN364" s="508"/>
      <c r="EO364" s="508"/>
      <c r="EP364" s="508"/>
      <c r="EQ364" s="508"/>
      <c r="ER364" s="508"/>
      <c r="ES364" s="508"/>
      <c r="ET364" s="508"/>
      <c r="EU364" s="508"/>
      <c r="EV364" s="508"/>
      <c r="EW364" s="508"/>
    </row>
    <row r="365" spans="1:153" s="473" customFormat="1" ht="26.25" customHeight="1">
      <c r="A365" s="494" t="s">
        <v>1053</v>
      </c>
      <c r="B365" s="495">
        <v>7800</v>
      </c>
      <c r="C365" s="495">
        <v>7800</v>
      </c>
      <c r="D365" s="495">
        <v>300</v>
      </c>
      <c r="E365" s="495">
        <v>0</v>
      </c>
      <c r="F365" s="495">
        <v>0</v>
      </c>
      <c r="G365" s="495">
        <v>0</v>
      </c>
      <c r="H365" s="496">
        <v>0</v>
      </c>
      <c r="I365" s="504"/>
      <c r="J365" s="503"/>
      <c r="K365" s="503"/>
      <c r="L365" s="503"/>
      <c r="M365" s="503"/>
      <c r="N365" s="503"/>
      <c r="O365" s="503"/>
      <c r="P365" s="503"/>
      <c r="Q365" s="503"/>
      <c r="R365" s="503"/>
      <c r="S365" s="503"/>
      <c r="T365" s="503"/>
      <c r="U365" s="503"/>
      <c r="V365" s="503"/>
      <c r="W365" s="503"/>
      <c r="X365" s="503"/>
      <c r="Y365" s="503"/>
      <c r="Z365" s="503"/>
      <c r="AA365" s="503"/>
      <c r="AB365" s="503"/>
      <c r="AC365" s="503"/>
      <c r="AD365" s="503"/>
      <c r="AE365" s="503"/>
      <c r="AF365" s="503"/>
      <c r="AG365" s="503"/>
      <c r="AH365" s="503"/>
      <c r="AI365" s="503"/>
      <c r="AJ365" s="503"/>
      <c r="AK365" s="503"/>
      <c r="AL365" s="503"/>
      <c r="AM365" s="503"/>
      <c r="AN365" s="503"/>
      <c r="AO365" s="503"/>
      <c r="AP365" s="503"/>
      <c r="AQ365" s="503"/>
      <c r="AR365" s="503"/>
      <c r="AS365" s="503"/>
      <c r="AT365" s="503"/>
      <c r="AU365" s="503"/>
      <c r="AV365" s="503"/>
      <c r="AW365" s="503"/>
      <c r="AX365" s="503"/>
      <c r="AY365" s="503"/>
      <c r="AZ365" s="503"/>
      <c r="BA365" s="503"/>
      <c r="BB365" s="503"/>
      <c r="BC365" s="503"/>
      <c r="BD365" s="503"/>
      <c r="BE365" s="503"/>
      <c r="BF365" s="503"/>
      <c r="BG365" s="503"/>
      <c r="BH365" s="503"/>
      <c r="BI365" s="503"/>
      <c r="BJ365" s="503"/>
      <c r="BK365" s="503"/>
      <c r="BL365" s="503"/>
      <c r="BM365" s="503"/>
      <c r="BN365" s="503"/>
      <c r="BO365" s="503"/>
      <c r="BP365" s="503"/>
      <c r="BQ365" s="503"/>
      <c r="BR365" s="503"/>
      <c r="BS365" s="503"/>
      <c r="BT365" s="503"/>
      <c r="BU365" s="503"/>
      <c r="BV365" s="503"/>
      <c r="BW365" s="503"/>
      <c r="BX365" s="503"/>
      <c r="BY365" s="503"/>
      <c r="BZ365" s="503"/>
      <c r="CA365" s="503"/>
      <c r="CB365" s="503"/>
      <c r="CC365" s="503"/>
      <c r="CD365" s="503"/>
      <c r="CE365" s="503"/>
      <c r="CF365" s="503"/>
      <c r="CG365" s="503"/>
      <c r="CH365" s="503"/>
      <c r="CI365" s="503"/>
      <c r="CJ365" s="503"/>
      <c r="CK365" s="503"/>
      <c r="CL365" s="503"/>
      <c r="CM365" s="503"/>
      <c r="CN365" s="503"/>
      <c r="CO365" s="503"/>
      <c r="CP365" s="503"/>
      <c r="CQ365" s="503"/>
      <c r="CR365" s="503"/>
      <c r="CS365" s="503"/>
      <c r="CT365" s="503"/>
      <c r="CU365" s="503"/>
      <c r="CV365" s="503"/>
      <c r="CW365" s="503"/>
      <c r="CX365" s="503"/>
      <c r="CY365" s="503"/>
      <c r="CZ365" s="503"/>
      <c r="DA365" s="503"/>
      <c r="DB365" s="503"/>
      <c r="DC365" s="503"/>
      <c r="DD365" s="503"/>
      <c r="DE365" s="503"/>
      <c r="DF365" s="503"/>
      <c r="DG365" s="503"/>
      <c r="DH365" s="503"/>
      <c r="DI365" s="503"/>
      <c r="DJ365" s="503"/>
      <c r="DK365" s="503"/>
      <c r="DL365" s="503"/>
      <c r="DM365" s="503"/>
      <c r="DN365" s="503"/>
      <c r="DO365" s="503"/>
      <c r="DP365" s="503"/>
      <c r="DQ365" s="503"/>
      <c r="DR365" s="503"/>
      <c r="DS365" s="503"/>
      <c r="DT365" s="503"/>
      <c r="DU365" s="508"/>
      <c r="DV365" s="508"/>
      <c r="DW365" s="508"/>
      <c r="DX365" s="508"/>
      <c r="DY365" s="508"/>
      <c r="DZ365" s="508"/>
      <c r="EA365" s="508"/>
      <c r="EB365" s="508"/>
      <c r="EC365" s="508"/>
      <c r="ED365" s="508"/>
      <c r="EE365" s="508"/>
      <c r="EF365" s="508"/>
      <c r="EG365" s="508"/>
      <c r="EH365" s="508"/>
      <c r="EI365" s="508"/>
      <c r="EJ365" s="508"/>
      <c r="EK365" s="508"/>
      <c r="EL365" s="508"/>
      <c r="EM365" s="508"/>
      <c r="EN365" s="508"/>
      <c r="EO365" s="508"/>
      <c r="EP365" s="508"/>
      <c r="EQ365" s="508"/>
      <c r="ER365" s="508"/>
      <c r="ES365" s="508"/>
      <c r="ET365" s="508"/>
      <c r="EU365" s="508"/>
      <c r="EV365" s="508"/>
      <c r="EW365" s="508"/>
    </row>
    <row r="366" spans="1:153" s="473" customFormat="1" ht="26.25" customHeight="1">
      <c r="A366" s="494" t="s">
        <v>1054</v>
      </c>
      <c r="B366" s="495">
        <v>7800</v>
      </c>
      <c r="C366" s="495">
        <v>7800</v>
      </c>
      <c r="D366" s="495">
        <v>300</v>
      </c>
      <c r="E366" s="495">
        <v>0</v>
      </c>
      <c r="F366" s="495">
        <v>0</v>
      </c>
      <c r="G366" s="495">
        <v>0</v>
      </c>
      <c r="H366" s="496">
        <v>0</v>
      </c>
      <c r="I366" s="504"/>
      <c r="J366" s="503"/>
      <c r="K366" s="503"/>
      <c r="L366" s="503"/>
      <c r="M366" s="503"/>
      <c r="N366" s="503"/>
      <c r="O366" s="503"/>
      <c r="P366" s="503"/>
      <c r="Q366" s="503"/>
      <c r="R366" s="503"/>
      <c r="S366" s="503"/>
      <c r="T366" s="503"/>
      <c r="U366" s="503"/>
      <c r="V366" s="503"/>
      <c r="W366" s="503"/>
      <c r="X366" s="503"/>
      <c r="Y366" s="503"/>
      <c r="Z366" s="503"/>
      <c r="AA366" s="503"/>
      <c r="AB366" s="503"/>
      <c r="AC366" s="503"/>
      <c r="AD366" s="503"/>
      <c r="AE366" s="503"/>
      <c r="AF366" s="503"/>
      <c r="AG366" s="503"/>
      <c r="AH366" s="503"/>
      <c r="AI366" s="503"/>
      <c r="AJ366" s="503"/>
      <c r="AK366" s="503"/>
      <c r="AL366" s="503"/>
      <c r="AM366" s="503"/>
      <c r="AN366" s="503"/>
      <c r="AO366" s="503"/>
      <c r="AP366" s="503"/>
      <c r="AQ366" s="503"/>
      <c r="AR366" s="503"/>
      <c r="AS366" s="503"/>
      <c r="AT366" s="503"/>
      <c r="AU366" s="503"/>
      <c r="AV366" s="503"/>
      <c r="AW366" s="503"/>
      <c r="AX366" s="503"/>
      <c r="AY366" s="503"/>
      <c r="AZ366" s="503"/>
      <c r="BA366" s="503"/>
      <c r="BB366" s="503"/>
      <c r="BC366" s="503"/>
      <c r="BD366" s="503"/>
      <c r="BE366" s="503"/>
      <c r="BF366" s="503"/>
      <c r="BG366" s="503"/>
      <c r="BH366" s="503"/>
      <c r="BI366" s="503"/>
      <c r="BJ366" s="503"/>
      <c r="BK366" s="503"/>
      <c r="BL366" s="503"/>
      <c r="BM366" s="503"/>
      <c r="BN366" s="503"/>
      <c r="BO366" s="503"/>
      <c r="BP366" s="503"/>
      <c r="BQ366" s="503"/>
      <c r="BR366" s="503"/>
      <c r="BS366" s="503"/>
      <c r="BT366" s="503"/>
      <c r="BU366" s="503"/>
      <c r="BV366" s="503"/>
      <c r="BW366" s="503"/>
      <c r="BX366" s="503"/>
      <c r="BY366" s="503"/>
      <c r="BZ366" s="503"/>
      <c r="CA366" s="503"/>
      <c r="CB366" s="503"/>
      <c r="CC366" s="503"/>
      <c r="CD366" s="503"/>
      <c r="CE366" s="503"/>
      <c r="CF366" s="503"/>
      <c r="CG366" s="503"/>
      <c r="CH366" s="503"/>
      <c r="CI366" s="503"/>
      <c r="CJ366" s="503"/>
      <c r="CK366" s="503"/>
      <c r="CL366" s="503"/>
      <c r="CM366" s="503"/>
      <c r="CN366" s="503"/>
      <c r="CO366" s="503"/>
      <c r="CP366" s="503"/>
      <c r="CQ366" s="503"/>
      <c r="CR366" s="503"/>
      <c r="CS366" s="503"/>
      <c r="CT366" s="503"/>
      <c r="CU366" s="503"/>
      <c r="CV366" s="503"/>
      <c r="CW366" s="503"/>
      <c r="CX366" s="503"/>
      <c r="CY366" s="503"/>
      <c r="CZ366" s="503"/>
      <c r="DA366" s="503"/>
      <c r="DB366" s="503"/>
      <c r="DC366" s="503"/>
      <c r="DD366" s="503"/>
      <c r="DE366" s="503"/>
      <c r="DF366" s="503"/>
      <c r="DG366" s="503"/>
      <c r="DH366" s="503"/>
      <c r="DI366" s="503"/>
      <c r="DJ366" s="503"/>
      <c r="DK366" s="503"/>
      <c r="DL366" s="503"/>
      <c r="DM366" s="503"/>
      <c r="DN366" s="503"/>
      <c r="DO366" s="503"/>
      <c r="DP366" s="503"/>
      <c r="DQ366" s="503"/>
      <c r="DR366" s="503"/>
      <c r="DS366" s="503"/>
      <c r="DT366" s="503"/>
      <c r="DU366" s="508"/>
      <c r="DV366" s="508"/>
      <c r="DW366" s="508"/>
      <c r="DX366" s="508"/>
      <c r="DY366" s="508"/>
      <c r="DZ366" s="508"/>
      <c r="EA366" s="508"/>
      <c r="EB366" s="508"/>
      <c r="EC366" s="508"/>
      <c r="ED366" s="508"/>
      <c r="EE366" s="508"/>
      <c r="EF366" s="508"/>
      <c r="EG366" s="508"/>
      <c r="EH366" s="508"/>
      <c r="EI366" s="508"/>
      <c r="EJ366" s="508"/>
      <c r="EK366" s="508"/>
      <c r="EL366" s="508"/>
      <c r="EM366" s="508"/>
      <c r="EN366" s="508"/>
      <c r="EO366" s="508"/>
      <c r="EP366" s="508"/>
      <c r="EQ366" s="508"/>
      <c r="ER366" s="508"/>
      <c r="ES366" s="508"/>
      <c r="ET366" s="508"/>
      <c r="EU366" s="508"/>
      <c r="EV366" s="508"/>
      <c r="EW366" s="508"/>
    </row>
    <row r="367" spans="1:153" s="473" customFormat="1" ht="45" customHeight="1">
      <c r="A367" s="494" t="s">
        <v>62</v>
      </c>
      <c r="B367" s="495">
        <v>61820.21000000001</v>
      </c>
      <c r="C367" s="495">
        <v>61820.21000000001</v>
      </c>
      <c r="D367" s="495">
        <v>0</v>
      </c>
      <c r="E367" s="495">
        <v>35619.561345</v>
      </c>
      <c r="F367" s="495">
        <v>35619.561345</v>
      </c>
      <c r="G367" s="495">
        <v>500</v>
      </c>
      <c r="H367" s="496">
        <v>57.61798826791432</v>
      </c>
      <c r="I367" s="501" t="s">
        <v>1055</v>
      </c>
      <c r="J367" s="503"/>
      <c r="K367" s="503"/>
      <c r="L367" s="503"/>
      <c r="M367" s="503"/>
      <c r="N367" s="503"/>
      <c r="O367" s="503"/>
      <c r="P367" s="503"/>
      <c r="Q367" s="503"/>
      <c r="R367" s="503"/>
      <c r="S367" s="503"/>
      <c r="T367" s="503"/>
      <c r="U367" s="503"/>
      <c r="V367" s="503"/>
      <c r="W367" s="503"/>
      <c r="X367" s="503"/>
      <c r="Y367" s="503"/>
      <c r="Z367" s="503"/>
      <c r="AA367" s="503"/>
      <c r="AB367" s="503"/>
      <c r="AC367" s="503"/>
      <c r="AD367" s="503"/>
      <c r="AE367" s="503"/>
      <c r="AF367" s="503"/>
      <c r="AG367" s="503"/>
      <c r="AH367" s="503"/>
      <c r="AI367" s="503"/>
      <c r="AJ367" s="503"/>
      <c r="AK367" s="503"/>
      <c r="AL367" s="503"/>
      <c r="AM367" s="503"/>
      <c r="AN367" s="503"/>
      <c r="AO367" s="503"/>
      <c r="AP367" s="503"/>
      <c r="AQ367" s="503"/>
      <c r="AR367" s="503"/>
      <c r="AS367" s="503"/>
      <c r="AT367" s="503"/>
      <c r="AU367" s="503"/>
      <c r="AV367" s="503"/>
      <c r="AW367" s="503"/>
      <c r="AX367" s="503"/>
      <c r="AY367" s="503"/>
      <c r="AZ367" s="503"/>
      <c r="BA367" s="503"/>
      <c r="BB367" s="503"/>
      <c r="BC367" s="503"/>
      <c r="BD367" s="503"/>
      <c r="BE367" s="503"/>
      <c r="BF367" s="503"/>
      <c r="BG367" s="503"/>
      <c r="BH367" s="503"/>
      <c r="BI367" s="503"/>
      <c r="BJ367" s="503"/>
      <c r="BK367" s="503"/>
      <c r="BL367" s="503"/>
      <c r="BM367" s="503"/>
      <c r="BN367" s="503"/>
      <c r="BO367" s="503"/>
      <c r="BP367" s="503"/>
      <c r="BQ367" s="503"/>
      <c r="BR367" s="503"/>
      <c r="BS367" s="503"/>
      <c r="BT367" s="503"/>
      <c r="BU367" s="503"/>
      <c r="BV367" s="503"/>
      <c r="BW367" s="503"/>
      <c r="BX367" s="503"/>
      <c r="BY367" s="503"/>
      <c r="BZ367" s="503"/>
      <c r="CA367" s="503"/>
      <c r="CB367" s="503"/>
      <c r="CC367" s="503"/>
      <c r="CD367" s="503"/>
      <c r="CE367" s="503"/>
      <c r="CF367" s="503"/>
      <c r="CG367" s="503"/>
      <c r="CH367" s="503"/>
      <c r="CI367" s="503"/>
      <c r="CJ367" s="503"/>
      <c r="CK367" s="503"/>
      <c r="CL367" s="503"/>
      <c r="CM367" s="503"/>
      <c r="CN367" s="503"/>
      <c r="CO367" s="503"/>
      <c r="CP367" s="503"/>
      <c r="CQ367" s="503"/>
      <c r="CR367" s="503"/>
      <c r="CS367" s="503"/>
      <c r="CT367" s="503"/>
      <c r="CU367" s="503"/>
      <c r="CV367" s="503"/>
      <c r="CW367" s="503"/>
      <c r="CX367" s="503"/>
      <c r="CY367" s="503"/>
      <c r="CZ367" s="503"/>
      <c r="DA367" s="503"/>
      <c r="DB367" s="503"/>
      <c r="DC367" s="503"/>
      <c r="DD367" s="503"/>
      <c r="DE367" s="503"/>
      <c r="DF367" s="503"/>
      <c r="DG367" s="503"/>
      <c r="DH367" s="503"/>
      <c r="DI367" s="503"/>
      <c r="DJ367" s="503"/>
      <c r="DK367" s="503"/>
      <c r="DL367" s="503"/>
      <c r="DM367" s="503"/>
      <c r="DN367" s="503"/>
      <c r="DO367" s="503"/>
      <c r="DP367" s="503"/>
      <c r="DQ367" s="503"/>
      <c r="DR367" s="503"/>
      <c r="DS367" s="503"/>
      <c r="DT367" s="503"/>
      <c r="DU367" s="508"/>
      <c r="DV367" s="508"/>
      <c r="DW367" s="508"/>
      <c r="DX367" s="508"/>
      <c r="DY367" s="508"/>
      <c r="DZ367" s="508"/>
      <c r="EA367" s="508"/>
      <c r="EB367" s="508"/>
      <c r="EC367" s="508"/>
      <c r="ED367" s="508"/>
      <c r="EE367" s="508"/>
      <c r="EF367" s="508"/>
      <c r="EG367" s="508"/>
      <c r="EH367" s="508"/>
      <c r="EI367" s="508"/>
      <c r="EJ367" s="508"/>
      <c r="EK367" s="508"/>
      <c r="EL367" s="508"/>
      <c r="EM367" s="508"/>
      <c r="EN367" s="508"/>
      <c r="EO367" s="508"/>
      <c r="EP367" s="508"/>
      <c r="EQ367" s="508"/>
      <c r="ER367" s="508"/>
      <c r="ES367" s="508"/>
      <c r="ET367" s="508"/>
      <c r="EU367" s="508"/>
      <c r="EV367" s="508"/>
      <c r="EW367" s="508"/>
    </row>
    <row r="368" spans="1:9" s="472" customFormat="1" ht="26.25" customHeight="1">
      <c r="A368" s="494" t="s">
        <v>1056</v>
      </c>
      <c r="B368" s="495">
        <v>33384.64</v>
      </c>
      <c r="C368" s="495">
        <v>33384.64</v>
      </c>
      <c r="D368" s="495">
        <v>0</v>
      </c>
      <c r="E368" s="495">
        <v>24186.611011</v>
      </c>
      <c r="F368" s="495">
        <v>24186.611011</v>
      </c>
      <c r="G368" s="495">
        <v>0</v>
      </c>
      <c r="H368" s="496">
        <v>72.4483205779664</v>
      </c>
      <c r="I368" s="505"/>
    </row>
    <row r="369" spans="1:9" s="472" customFormat="1" ht="26.25" customHeight="1">
      <c r="A369" s="494" t="s">
        <v>1057</v>
      </c>
      <c r="B369" s="495">
        <v>2295.16</v>
      </c>
      <c r="C369" s="495">
        <v>2295.16</v>
      </c>
      <c r="D369" s="495">
        <v>0</v>
      </c>
      <c r="E369" s="495">
        <v>1723.993844</v>
      </c>
      <c r="F369" s="495">
        <v>1723.993844</v>
      </c>
      <c r="G369" s="495">
        <v>0</v>
      </c>
      <c r="H369" s="496">
        <v>75.11432074452327</v>
      </c>
      <c r="I369" s="505"/>
    </row>
    <row r="370" spans="1:9" s="472" customFormat="1" ht="26.25" customHeight="1">
      <c r="A370" s="494" t="s">
        <v>1058</v>
      </c>
      <c r="B370" s="495">
        <v>328.96</v>
      </c>
      <c r="C370" s="495">
        <v>328.96</v>
      </c>
      <c r="D370" s="495">
        <v>0</v>
      </c>
      <c r="E370" s="495">
        <v>244.12</v>
      </c>
      <c r="F370" s="495">
        <v>244.12</v>
      </c>
      <c r="G370" s="495">
        <v>0</v>
      </c>
      <c r="H370" s="496">
        <v>74.20963035019456</v>
      </c>
      <c r="I370" s="505"/>
    </row>
    <row r="371" spans="1:9" s="472" customFormat="1" ht="26.25" customHeight="1">
      <c r="A371" s="494" t="s">
        <v>1059</v>
      </c>
      <c r="B371" s="495">
        <v>1039.69</v>
      </c>
      <c r="C371" s="495">
        <v>1039.69</v>
      </c>
      <c r="D371" s="495">
        <v>0</v>
      </c>
      <c r="E371" s="495">
        <v>919.497167</v>
      </c>
      <c r="F371" s="495">
        <v>919.497167</v>
      </c>
      <c r="G371" s="495">
        <v>0</v>
      </c>
      <c r="H371" s="496">
        <v>88.43955092383305</v>
      </c>
      <c r="I371" s="505"/>
    </row>
    <row r="372" spans="1:9" s="472" customFormat="1" ht="26.25" customHeight="1">
      <c r="A372" s="494" t="s">
        <v>411</v>
      </c>
      <c r="B372" s="495">
        <v>500</v>
      </c>
      <c r="C372" s="495">
        <v>500</v>
      </c>
      <c r="D372" s="495">
        <v>0</v>
      </c>
      <c r="E372" s="495">
        <v>551</v>
      </c>
      <c r="F372" s="495">
        <v>551</v>
      </c>
      <c r="G372" s="495">
        <v>0</v>
      </c>
      <c r="H372" s="496">
        <v>110.2</v>
      </c>
      <c r="I372" s="505" t="s">
        <v>1060</v>
      </c>
    </row>
    <row r="373" spans="1:9" s="472" customFormat="1" ht="26.25" customHeight="1">
      <c r="A373" s="494" t="s">
        <v>1061</v>
      </c>
      <c r="B373" s="495">
        <v>0</v>
      </c>
      <c r="C373" s="495">
        <v>0</v>
      </c>
      <c r="D373" s="495">
        <v>0</v>
      </c>
      <c r="E373" s="495">
        <v>0</v>
      </c>
      <c r="F373" s="495">
        <v>0</v>
      </c>
      <c r="G373" s="495">
        <v>0</v>
      </c>
      <c r="H373" s="496"/>
      <c r="I373" s="505"/>
    </row>
    <row r="374" spans="1:9" s="472" customFormat="1" ht="26.25" customHeight="1">
      <c r="A374" s="494" t="s">
        <v>413</v>
      </c>
      <c r="B374" s="495">
        <v>22636</v>
      </c>
      <c r="C374" s="495">
        <v>22636</v>
      </c>
      <c r="D374" s="495">
        <v>0</v>
      </c>
      <c r="E374" s="495">
        <v>16000</v>
      </c>
      <c r="F374" s="495">
        <v>16000</v>
      </c>
      <c r="G374" s="495">
        <v>0</v>
      </c>
      <c r="H374" s="496">
        <v>70.68386640749249</v>
      </c>
      <c r="I374" s="505" t="s">
        <v>1062</v>
      </c>
    </row>
    <row r="375" spans="1:9" s="472" customFormat="1" ht="26.25" customHeight="1">
      <c r="A375" s="494" t="s">
        <v>1063</v>
      </c>
      <c r="B375" s="495">
        <v>0</v>
      </c>
      <c r="C375" s="495">
        <v>0</v>
      </c>
      <c r="D375" s="495">
        <v>0</v>
      </c>
      <c r="E375" s="495">
        <v>0</v>
      </c>
      <c r="F375" s="495">
        <v>0</v>
      </c>
      <c r="G375" s="495">
        <v>0</v>
      </c>
      <c r="H375" s="496"/>
      <c r="I375" s="505"/>
    </row>
    <row r="376" spans="1:9" s="472" customFormat="1" ht="26.25" customHeight="1">
      <c r="A376" s="494" t="s">
        <v>1064</v>
      </c>
      <c r="B376" s="495"/>
      <c r="C376" s="495"/>
      <c r="D376" s="495"/>
      <c r="E376" s="495">
        <v>661</v>
      </c>
      <c r="F376" s="495">
        <v>661</v>
      </c>
      <c r="G376" s="495">
        <v>0</v>
      </c>
      <c r="H376" s="496"/>
      <c r="I376" s="505"/>
    </row>
    <row r="377" spans="1:9" s="472" customFormat="1" ht="26.25" customHeight="1">
      <c r="A377" s="494" t="s">
        <v>414</v>
      </c>
      <c r="B377" s="495">
        <v>48.83</v>
      </c>
      <c r="C377" s="495">
        <v>48.83</v>
      </c>
      <c r="D377" s="495">
        <v>0</v>
      </c>
      <c r="E377" s="495">
        <v>0</v>
      </c>
      <c r="F377" s="495">
        <v>0</v>
      </c>
      <c r="G377" s="495">
        <v>0</v>
      </c>
      <c r="H377" s="496">
        <v>0</v>
      </c>
      <c r="I377" s="505"/>
    </row>
    <row r="378" spans="1:178" s="472" customFormat="1" ht="39.75" customHeight="1">
      <c r="A378" s="494" t="s">
        <v>1065</v>
      </c>
      <c r="B378" s="495">
        <v>3536</v>
      </c>
      <c r="C378" s="495">
        <v>3536</v>
      </c>
      <c r="D378" s="495">
        <v>0</v>
      </c>
      <c r="E378" s="495">
        <v>3536</v>
      </c>
      <c r="F378" s="495">
        <v>3536</v>
      </c>
      <c r="G378" s="495">
        <v>0</v>
      </c>
      <c r="H378" s="496">
        <v>100</v>
      </c>
      <c r="I378" s="505" t="s">
        <v>1066</v>
      </c>
      <c r="J378" s="503"/>
      <c r="K378" s="503"/>
      <c r="L378" s="503"/>
      <c r="M378" s="503"/>
      <c r="N378" s="503"/>
      <c r="O378" s="503"/>
      <c r="P378" s="503"/>
      <c r="Q378" s="503"/>
      <c r="R378" s="503"/>
      <c r="S378" s="503"/>
      <c r="T378" s="503"/>
      <c r="U378" s="503"/>
      <c r="V378" s="503"/>
      <c r="W378" s="503"/>
      <c r="X378" s="503"/>
      <c r="Y378" s="503"/>
      <c r="Z378" s="503"/>
      <c r="AA378" s="503"/>
      <c r="AB378" s="503"/>
      <c r="AC378" s="503"/>
      <c r="AD378" s="503"/>
      <c r="AE378" s="503"/>
      <c r="AF378" s="503"/>
      <c r="AG378" s="503"/>
      <c r="AH378" s="503"/>
      <c r="AI378" s="503"/>
      <c r="AJ378" s="503"/>
      <c r="AK378" s="503"/>
      <c r="AL378" s="503"/>
      <c r="AM378" s="503"/>
      <c r="AN378" s="503"/>
      <c r="AO378" s="503"/>
      <c r="AP378" s="503"/>
      <c r="AQ378" s="503"/>
      <c r="AR378" s="503"/>
      <c r="AS378" s="503"/>
      <c r="AT378" s="503"/>
      <c r="AU378" s="503"/>
      <c r="AV378" s="503"/>
      <c r="AW378" s="503"/>
      <c r="AX378" s="503"/>
      <c r="AY378" s="503"/>
      <c r="AZ378" s="503"/>
      <c r="BA378" s="503"/>
      <c r="BB378" s="503"/>
      <c r="BC378" s="503"/>
      <c r="BD378" s="503"/>
      <c r="BE378" s="503"/>
      <c r="BF378" s="503"/>
      <c r="BG378" s="503"/>
      <c r="BH378" s="503"/>
      <c r="BI378" s="503"/>
      <c r="BJ378" s="503"/>
      <c r="BK378" s="503"/>
      <c r="BL378" s="503"/>
      <c r="BM378" s="503"/>
      <c r="BN378" s="503"/>
      <c r="BO378" s="503"/>
      <c r="BP378" s="503"/>
      <c r="BQ378" s="503"/>
      <c r="BR378" s="503"/>
      <c r="BS378" s="503"/>
      <c r="BT378" s="503"/>
      <c r="BU378" s="503"/>
      <c r="BV378" s="503"/>
      <c r="BW378" s="503"/>
      <c r="BX378" s="503"/>
      <c r="BY378" s="503"/>
      <c r="BZ378" s="503"/>
      <c r="CA378" s="503"/>
      <c r="CB378" s="503"/>
      <c r="CC378" s="503"/>
      <c r="CD378" s="503"/>
      <c r="CE378" s="503"/>
      <c r="CF378" s="503"/>
      <c r="CG378" s="503"/>
      <c r="CH378" s="503"/>
      <c r="CI378" s="503"/>
      <c r="CJ378" s="503"/>
      <c r="CK378" s="503"/>
      <c r="CL378" s="503"/>
      <c r="CM378" s="503"/>
      <c r="CN378" s="503"/>
      <c r="CO378" s="503"/>
      <c r="CP378" s="503"/>
      <c r="CQ378" s="503"/>
      <c r="CR378" s="503"/>
      <c r="CS378" s="503"/>
      <c r="CT378" s="503"/>
      <c r="CU378" s="503"/>
      <c r="CV378" s="503"/>
      <c r="CW378" s="503"/>
      <c r="CX378" s="503"/>
      <c r="CY378" s="503"/>
      <c r="CZ378" s="503"/>
      <c r="DA378" s="503"/>
      <c r="DB378" s="503"/>
      <c r="DC378" s="503"/>
      <c r="DD378" s="503"/>
      <c r="DE378" s="503"/>
      <c r="DF378" s="503"/>
      <c r="DG378" s="503"/>
      <c r="DH378" s="503"/>
      <c r="DI378" s="503"/>
      <c r="DJ378" s="503"/>
      <c r="DK378" s="503"/>
      <c r="DL378" s="503"/>
      <c r="DM378" s="503"/>
      <c r="DN378" s="503"/>
      <c r="DO378" s="503"/>
      <c r="DP378" s="503"/>
      <c r="DQ378" s="503"/>
      <c r="DR378" s="503"/>
      <c r="DS378" s="503"/>
      <c r="DT378" s="503"/>
      <c r="DU378" s="503"/>
      <c r="DV378" s="503"/>
      <c r="DW378" s="503"/>
      <c r="DX378" s="503"/>
      <c r="DY378" s="503"/>
      <c r="DZ378" s="503"/>
      <c r="EA378" s="503"/>
      <c r="EB378" s="503"/>
      <c r="EC378" s="503"/>
      <c r="ED378" s="503"/>
      <c r="EE378" s="503"/>
      <c r="EF378" s="503"/>
      <c r="EG378" s="503"/>
      <c r="EH378" s="503"/>
      <c r="EI378" s="503"/>
      <c r="EJ378" s="503"/>
      <c r="EK378" s="503"/>
      <c r="EL378" s="503"/>
      <c r="EM378" s="503"/>
      <c r="EN378" s="503"/>
      <c r="EO378" s="503"/>
      <c r="EP378" s="503"/>
      <c r="EQ378" s="503"/>
      <c r="ER378" s="503"/>
      <c r="ES378" s="503"/>
      <c r="ET378" s="508"/>
      <c r="EU378" s="508"/>
      <c r="EV378" s="508"/>
      <c r="EW378" s="508"/>
      <c r="EX378" s="508"/>
      <c r="EY378" s="508"/>
      <c r="EZ378" s="508"/>
      <c r="FA378" s="508"/>
      <c r="FB378" s="508"/>
      <c r="FC378" s="508"/>
      <c r="FD378" s="508"/>
      <c r="FE378" s="508"/>
      <c r="FF378" s="508"/>
      <c r="FG378" s="508"/>
      <c r="FH378" s="508"/>
      <c r="FI378" s="508"/>
      <c r="FJ378" s="508"/>
      <c r="FK378" s="508"/>
      <c r="FL378" s="508"/>
      <c r="FM378" s="508"/>
      <c r="FN378" s="508"/>
      <c r="FO378" s="508"/>
      <c r="FP378" s="508"/>
      <c r="FQ378" s="508"/>
      <c r="FR378" s="508"/>
      <c r="FS378" s="508"/>
      <c r="FT378" s="508"/>
      <c r="FU378" s="508"/>
      <c r="FV378" s="508"/>
    </row>
    <row r="379" spans="1:9" s="472" customFormat="1" ht="27.75" customHeight="1">
      <c r="A379" s="494" t="s">
        <v>1067</v>
      </c>
      <c r="B379" s="495">
        <v>0</v>
      </c>
      <c r="C379" s="495">
        <v>0</v>
      </c>
      <c r="D379" s="495">
        <v>0</v>
      </c>
      <c r="E379" s="495">
        <v>0</v>
      </c>
      <c r="F379" s="495">
        <v>0</v>
      </c>
      <c r="G379" s="495">
        <v>0</v>
      </c>
      <c r="H379" s="496"/>
      <c r="I379" s="505"/>
    </row>
    <row r="380" spans="1:178" s="473" customFormat="1" ht="27.75" customHeight="1">
      <c r="A380" s="494" t="s">
        <v>1068</v>
      </c>
      <c r="B380" s="495">
        <v>3000</v>
      </c>
      <c r="C380" s="495">
        <v>3000</v>
      </c>
      <c r="D380" s="495">
        <v>0</v>
      </c>
      <c r="E380" s="495">
        <v>551</v>
      </c>
      <c r="F380" s="495">
        <v>551</v>
      </c>
      <c r="G380" s="495">
        <v>0</v>
      </c>
      <c r="H380" s="496">
        <v>18.366666666666667</v>
      </c>
      <c r="I380" s="505"/>
      <c r="J380" s="503"/>
      <c r="K380" s="503"/>
      <c r="L380" s="503"/>
      <c r="M380" s="503"/>
      <c r="N380" s="503"/>
      <c r="O380" s="503"/>
      <c r="P380" s="503"/>
      <c r="Q380" s="503"/>
      <c r="R380" s="503"/>
      <c r="S380" s="503"/>
      <c r="T380" s="503"/>
      <c r="U380" s="503"/>
      <c r="V380" s="503"/>
      <c r="W380" s="503"/>
      <c r="X380" s="503"/>
      <c r="Y380" s="503"/>
      <c r="Z380" s="503"/>
      <c r="AA380" s="503"/>
      <c r="AB380" s="503"/>
      <c r="AC380" s="503"/>
      <c r="AD380" s="503"/>
      <c r="AE380" s="503"/>
      <c r="AF380" s="503"/>
      <c r="AG380" s="503"/>
      <c r="AH380" s="503"/>
      <c r="AI380" s="503"/>
      <c r="AJ380" s="503"/>
      <c r="AK380" s="503"/>
      <c r="AL380" s="503"/>
      <c r="AM380" s="503"/>
      <c r="AN380" s="503"/>
      <c r="AO380" s="503"/>
      <c r="AP380" s="503"/>
      <c r="AQ380" s="503"/>
      <c r="AR380" s="503"/>
      <c r="AS380" s="503"/>
      <c r="AT380" s="503"/>
      <c r="AU380" s="503"/>
      <c r="AV380" s="503"/>
      <c r="AW380" s="503"/>
      <c r="AX380" s="503"/>
      <c r="AY380" s="503"/>
      <c r="AZ380" s="503"/>
      <c r="BA380" s="503"/>
      <c r="BB380" s="503"/>
      <c r="BC380" s="503"/>
      <c r="BD380" s="503"/>
      <c r="BE380" s="503"/>
      <c r="BF380" s="503"/>
      <c r="BG380" s="503"/>
      <c r="BH380" s="503"/>
      <c r="BI380" s="503"/>
      <c r="BJ380" s="503"/>
      <c r="BK380" s="503"/>
      <c r="BL380" s="503"/>
      <c r="BM380" s="503"/>
      <c r="BN380" s="503"/>
      <c r="BO380" s="503"/>
      <c r="BP380" s="503"/>
      <c r="BQ380" s="503"/>
      <c r="BR380" s="503"/>
      <c r="BS380" s="503"/>
      <c r="BT380" s="503"/>
      <c r="BU380" s="503"/>
      <c r="BV380" s="503"/>
      <c r="BW380" s="503"/>
      <c r="BX380" s="503"/>
      <c r="BY380" s="503"/>
      <c r="BZ380" s="503"/>
      <c r="CA380" s="503"/>
      <c r="CB380" s="503"/>
      <c r="CC380" s="503"/>
      <c r="CD380" s="503"/>
      <c r="CE380" s="503"/>
      <c r="CF380" s="503"/>
      <c r="CG380" s="503"/>
      <c r="CH380" s="503"/>
      <c r="CI380" s="503"/>
      <c r="CJ380" s="503"/>
      <c r="CK380" s="503"/>
      <c r="CL380" s="503"/>
      <c r="CM380" s="503"/>
      <c r="CN380" s="503"/>
      <c r="CO380" s="503"/>
      <c r="CP380" s="503"/>
      <c r="CQ380" s="503"/>
      <c r="CR380" s="503"/>
      <c r="CS380" s="503"/>
      <c r="CT380" s="503"/>
      <c r="CU380" s="503"/>
      <c r="CV380" s="503"/>
      <c r="CW380" s="503"/>
      <c r="CX380" s="503"/>
      <c r="CY380" s="503"/>
      <c r="CZ380" s="503"/>
      <c r="DA380" s="503"/>
      <c r="DB380" s="503"/>
      <c r="DC380" s="503"/>
      <c r="DD380" s="503"/>
      <c r="DE380" s="503"/>
      <c r="DF380" s="503"/>
      <c r="DG380" s="503"/>
      <c r="DH380" s="503"/>
      <c r="DI380" s="503"/>
      <c r="DJ380" s="503"/>
      <c r="DK380" s="503"/>
      <c r="DL380" s="503"/>
      <c r="DM380" s="503"/>
      <c r="DN380" s="503"/>
      <c r="DO380" s="503"/>
      <c r="DP380" s="503"/>
      <c r="DQ380" s="503"/>
      <c r="DR380" s="503"/>
      <c r="DS380" s="503"/>
      <c r="DT380" s="503"/>
      <c r="DU380" s="503"/>
      <c r="DV380" s="503"/>
      <c r="DW380" s="503"/>
      <c r="DX380" s="503"/>
      <c r="DY380" s="503"/>
      <c r="DZ380" s="503"/>
      <c r="EA380" s="503"/>
      <c r="EB380" s="503"/>
      <c r="EC380" s="503"/>
      <c r="ED380" s="503"/>
      <c r="EE380" s="503"/>
      <c r="EF380" s="503"/>
      <c r="EG380" s="503"/>
      <c r="EH380" s="503"/>
      <c r="EI380" s="503"/>
      <c r="EJ380" s="503"/>
      <c r="EK380" s="503"/>
      <c r="EL380" s="503"/>
      <c r="EM380" s="503"/>
      <c r="EN380" s="503"/>
      <c r="EO380" s="503"/>
      <c r="EP380" s="503"/>
      <c r="EQ380" s="503"/>
      <c r="ER380" s="503"/>
      <c r="ES380" s="503"/>
      <c r="ET380" s="508"/>
      <c r="EU380" s="508"/>
      <c r="EV380" s="508"/>
      <c r="EW380" s="508"/>
      <c r="EX380" s="508"/>
      <c r="EY380" s="508"/>
      <c r="EZ380" s="508"/>
      <c r="FA380" s="508"/>
      <c r="FB380" s="508"/>
      <c r="FC380" s="508"/>
      <c r="FD380" s="508"/>
      <c r="FE380" s="508"/>
      <c r="FF380" s="508"/>
      <c r="FG380" s="508"/>
      <c r="FH380" s="508"/>
      <c r="FI380" s="508"/>
      <c r="FJ380" s="508"/>
      <c r="FK380" s="508"/>
      <c r="FL380" s="508"/>
      <c r="FM380" s="508"/>
      <c r="FN380" s="508"/>
      <c r="FO380" s="508"/>
      <c r="FP380" s="508"/>
      <c r="FQ380" s="508"/>
      <c r="FR380" s="508"/>
      <c r="FS380" s="508"/>
      <c r="FT380" s="508"/>
      <c r="FU380" s="508"/>
      <c r="FV380" s="508"/>
    </row>
    <row r="381" spans="1:9" s="472" customFormat="1" ht="27.75" customHeight="1">
      <c r="A381" s="494" t="s">
        <v>417</v>
      </c>
      <c r="B381" s="495">
        <v>4677</v>
      </c>
      <c r="C381" s="495">
        <v>4677</v>
      </c>
      <c r="D381" s="495">
        <v>0</v>
      </c>
      <c r="E381" s="495">
        <v>737.7</v>
      </c>
      <c r="F381" s="495">
        <v>737.7</v>
      </c>
      <c r="G381" s="495">
        <v>0</v>
      </c>
      <c r="H381" s="496">
        <v>15.772931366260423</v>
      </c>
      <c r="I381" s="505"/>
    </row>
    <row r="382" spans="1:9" s="472" customFormat="1" ht="27.75" customHeight="1">
      <c r="A382" s="494" t="s">
        <v>1069</v>
      </c>
      <c r="B382" s="495">
        <v>0</v>
      </c>
      <c r="C382" s="495">
        <v>0</v>
      </c>
      <c r="D382" s="495">
        <v>0</v>
      </c>
      <c r="E382" s="495">
        <v>0</v>
      </c>
      <c r="F382" s="495">
        <v>0</v>
      </c>
      <c r="G382" s="495">
        <v>0</v>
      </c>
      <c r="H382" s="496"/>
      <c r="I382" s="505"/>
    </row>
    <row r="383" spans="1:9" s="472" customFormat="1" ht="27.75" customHeight="1">
      <c r="A383" s="494" t="s">
        <v>1070</v>
      </c>
      <c r="B383" s="495">
        <v>0</v>
      </c>
      <c r="C383" s="495">
        <v>0</v>
      </c>
      <c r="D383" s="495">
        <v>0</v>
      </c>
      <c r="E383" s="495">
        <v>0</v>
      </c>
      <c r="F383" s="495">
        <v>0</v>
      </c>
      <c r="G383" s="495">
        <v>0</v>
      </c>
      <c r="H383" s="496"/>
      <c r="I383" s="505"/>
    </row>
    <row r="384" spans="1:178" s="472" customFormat="1" ht="31.5" customHeight="1">
      <c r="A384" s="494" t="s">
        <v>1071</v>
      </c>
      <c r="B384" s="495"/>
      <c r="C384" s="495"/>
      <c r="D384" s="495">
        <v>0</v>
      </c>
      <c r="E384" s="495">
        <v>378.7</v>
      </c>
      <c r="F384" s="495">
        <v>378.7</v>
      </c>
      <c r="G384" s="495">
        <v>0</v>
      </c>
      <c r="H384" s="496"/>
      <c r="I384" s="505" t="s">
        <v>1072</v>
      </c>
      <c r="J384" s="503"/>
      <c r="K384" s="503"/>
      <c r="L384" s="503"/>
      <c r="M384" s="503"/>
      <c r="N384" s="503"/>
      <c r="O384" s="503"/>
      <c r="P384" s="503"/>
      <c r="Q384" s="503"/>
      <c r="R384" s="503"/>
      <c r="S384" s="503"/>
      <c r="T384" s="503"/>
      <c r="U384" s="503"/>
      <c r="V384" s="503"/>
      <c r="W384" s="503"/>
      <c r="X384" s="503"/>
      <c r="Y384" s="503"/>
      <c r="Z384" s="503"/>
      <c r="AA384" s="503"/>
      <c r="AB384" s="503"/>
      <c r="AC384" s="503"/>
      <c r="AD384" s="503"/>
      <c r="AE384" s="503"/>
      <c r="AF384" s="503"/>
      <c r="AG384" s="503"/>
      <c r="AH384" s="503"/>
      <c r="AI384" s="503"/>
      <c r="AJ384" s="503"/>
      <c r="AK384" s="503"/>
      <c r="AL384" s="503"/>
      <c r="AM384" s="503"/>
      <c r="AN384" s="503"/>
      <c r="AO384" s="503"/>
      <c r="AP384" s="503"/>
      <c r="AQ384" s="503"/>
      <c r="AR384" s="503"/>
      <c r="AS384" s="503"/>
      <c r="AT384" s="503"/>
      <c r="AU384" s="503"/>
      <c r="AV384" s="503"/>
      <c r="AW384" s="503"/>
      <c r="AX384" s="503"/>
      <c r="AY384" s="503"/>
      <c r="AZ384" s="503"/>
      <c r="BA384" s="503"/>
      <c r="BB384" s="503"/>
      <c r="BC384" s="503"/>
      <c r="BD384" s="503"/>
      <c r="BE384" s="503"/>
      <c r="BF384" s="503"/>
      <c r="BG384" s="503"/>
      <c r="BH384" s="503"/>
      <c r="BI384" s="503"/>
      <c r="BJ384" s="503"/>
      <c r="BK384" s="503"/>
      <c r="BL384" s="503"/>
      <c r="BM384" s="503"/>
      <c r="BN384" s="503"/>
      <c r="BO384" s="503"/>
      <c r="BP384" s="503"/>
      <c r="BQ384" s="503"/>
      <c r="BR384" s="503"/>
      <c r="BS384" s="503"/>
      <c r="BT384" s="503"/>
      <c r="BU384" s="503"/>
      <c r="BV384" s="503"/>
      <c r="BW384" s="503"/>
      <c r="BX384" s="503"/>
      <c r="BY384" s="503"/>
      <c r="BZ384" s="503"/>
      <c r="CA384" s="503"/>
      <c r="CB384" s="503"/>
      <c r="CC384" s="503"/>
      <c r="CD384" s="503"/>
      <c r="CE384" s="503"/>
      <c r="CF384" s="503"/>
      <c r="CG384" s="503"/>
      <c r="CH384" s="503"/>
      <c r="CI384" s="503"/>
      <c r="CJ384" s="503"/>
      <c r="CK384" s="503"/>
      <c r="CL384" s="503"/>
      <c r="CM384" s="503"/>
      <c r="CN384" s="503"/>
      <c r="CO384" s="503"/>
      <c r="CP384" s="503"/>
      <c r="CQ384" s="503"/>
      <c r="CR384" s="503"/>
      <c r="CS384" s="503"/>
      <c r="CT384" s="503"/>
      <c r="CU384" s="503"/>
      <c r="CV384" s="503"/>
      <c r="CW384" s="503"/>
      <c r="CX384" s="503"/>
      <c r="CY384" s="503"/>
      <c r="CZ384" s="503"/>
      <c r="DA384" s="503"/>
      <c r="DB384" s="503"/>
      <c r="DC384" s="503"/>
      <c r="DD384" s="503"/>
      <c r="DE384" s="503"/>
      <c r="DF384" s="503"/>
      <c r="DG384" s="503"/>
      <c r="DH384" s="503"/>
      <c r="DI384" s="503"/>
      <c r="DJ384" s="503"/>
      <c r="DK384" s="503"/>
      <c r="DL384" s="503"/>
      <c r="DM384" s="503"/>
      <c r="DN384" s="503"/>
      <c r="DO384" s="503"/>
      <c r="DP384" s="503"/>
      <c r="DQ384" s="503"/>
      <c r="DR384" s="503"/>
      <c r="DS384" s="503"/>
      <c r="DT384" s="503"/>
      <c r="DU384" s="503"/>
      <c r="DV384" s="503"/>
      <c r="DW384" s="503"/>
      <c r="DX384" s="503"/>
      <c r="DY384" s="503"/>
      <c r="DZ384" s="503"/>
      <c r="EA384" s="503"/>
      <c r="EB384" s="503"/>
      <c r="EC384" s="503"/>
      <c r="ED384" s="503"/>
      <c r="EE384" s="503"/>
      <c r="EF384" s="503"/>
      <c r="EG384" s="503"/>
      <c r="EH384" s="503"/>
      <c r="EI384" s="503"/>
      <c r="EJ384" s="503"/>
      <c r="EK384" s="503"/>
      <c r="EL384" s="503"/>
      <c r="EM384" s="503"/>
      <c r="EN384" s="503"/>
      <c r="EO384" s="503"/>
      <c r="EP384" s="503"/>
      <c r="EQ384" s="503"/>
      <c r="ER384" s="503"/>
      <c r="ES384" s="503"/>
      <c r="ET384" s="508"/>
      <c r="EU384" s="508"/>
      <c r="EV384" s="508"/>
      <c r="EW384" s="508"/>
      <c r="EX384" s="508"/>
      <c r="EY384" s="508"/>
      <c r="EZ384" s="508"/>
      <c r="FA384" s="508"/>
      <c r="FB384" s="508"/>
      <c r="FC384" s="508"/>
      <c r="FD384" s="508"/>
      <c r="FE384" s="508"/>
      <c r="FF384" s="508"/>
      <c r="FG384" s="508"/>
      <c r="FH384" s="508"/>
      <c r="FI384" s="508"/>
      <c r="FJ384" s="508"/>
      <c r="FK384" s="508"/>
      <c r="FL384" s="508"/>
      <c r="FM384" s="508"/>
      <c r="FN384" s="508"/>
      <c r="FO384" s="508"/>
      <c r="FP384" s="508"/>
      <c r="FQ384" s="508"/>
      <c r="FR384" s="508"/>
      <c r="FS384" s="508"/>
      <c r="FT384" s="508"/>
      <c r="FU384" s="508"/>
      <c r="FV384" s="508"/>
    </row>
    <row r="385" spans="1:178" s="472" customFormat="1" ht="27.75" customHeight="1">
      <c r="A385" s="494" t="s">
        <v>1073</v>
      </c>
      <c r="B385" s="495"/>
      <c r="C385" s="495"/>
      <c r="D385" s="495"/>
      <c r="E385" s="495">
        <v>25</v>
      </c>
      <c r="F385" s="495">
        <v>25</v>
      </c>
      <c r="G385" s="495">
        <v>0</v>
      </c>
      <c r="H385" s="496"/>
      <c r="I385" s="505"/>
      <c r="J385" s="503"/>
      <c r="K385" s="503"/>
      <c r="L385" s="503"/>
      <c r="M385" s="503"/>
      <c r="N385" s="503"/>
      <c r="O385" s="503"/>
      <c r="P385" s="503"/>
      <c r="Q385" s="503"/>
      <c r="R385" s="503"/>
      <c r="S385" s="503"/>
      <c r="T385" s="503"/>
      <c r="U385" s="503"/>
      <c r="V385" s="503"/>
      <c r="W385" s="503"/>
      <c r="X385" s="503"/>
      <c r="Y385" s="503"/>
      <c r="Z385" s="503"/>
      <c r="AA385" s="503"/>
      <c r="AB385" s="503"/>
      <c r="AC385" s="503"/>
      <c r="AD385" s="503"/>
      <c r="AE385" s="503"/>
      <c r="AF385" s="503"/>
      <c r="AG385" s="503"/>
      <c r="AH385" s="503"/>
      <c r="AI385" s="503"/>
      <c r="AJ385" s="503"/>
      <c r="AK385" s="503"/>
      <c r="AL385" s="503"/>
      <c r="AM385" s="503"/>
      <c r="AN385" s="503"/>
      <c r="AO385" s="503"/>
      <c r="AP385" s="503"/>
      <c r="AQ385" s="503"/>
      <c r="AR385" s="503"/>
      <c r="AS385" s="503"/>
      <c r="AT385" s="503"/>
      <c r="AU385" s="503"/>
      <c r="AV385" s="503"/>
      <c r="AW385" s="503"/>
      <c r="AX385" s="503"/>
      <c r="AY385" s="503"/>
      <c r="AZ385" s="503"/>
      <c r="BA385" s="503"/>
      <c r="BB385" s="503"/>
      <c r="BC385" s="503"/>
      <c r="BD385" s="503"/>
      <c r="BE385" s="503"/>
      <c r="BF385" s="503"/>
      <c r="BG385" s="503"/>
      <c r="BH385" s="503"/>
      <c r="BI385" s="503"/>
      <c r="BJ385" s="503"/>
      <c r="BK385" s="503"/>
      <c r="BL385" s="503"/>
      <c r="BM385" s="503"/>
      <c r="BN385" s="503"/>
      <c r="BO385" s="503"/>
      <c r="BP385" s="503"/>
      <c r="BQ385" s="503"/>
      <c r="BR385" s="503"/>
      <c r="BS385" s="503"/>
      <c r="BT385" s="503"/>
      <c r="BU385" s="503"/>
      <c r="BV385" s="503"/>
      <c r="BW385" s="503"/>
      <c r="BX385" s="503"/>
      <c r="BY385" s="503"/>
      <c r="BZ385" s="503"/>
      <c r="CA385" s="503"/>
      <c r="CB385" s="503"/>
      <c r="CC385" s="503"/>
      <c r="CD385" s="503"/>
      <c r="CE385" s="503"/>
      <c r="CF385" s="503"/>
      <c r="CG385" s="503"/>
      <c r="CH385" s="503"/>
      <c r="CI385" s="503"/>
      <c r="CJ385" s="503"/>
      <c r="CK385" s="503"/>
      <c r="CL385" s="503"/>
      <c r="CM385" s="503"/>
      <c r="CN385" s="503"/>
      <c r="CO385" s="503"/>
      <c r="CP385" s="503"/>
      <c r="CQ385" s="503"/>
      <c r="CR385" s="503"/>
      <c r="CS385" s="503"/>
      <c r="CT385" s="503"/>
      <c r="CU385" s="503"/>
      <c r="CV385" s="503"/>
      <c r="CW385" s="503"/>
      <c r="CX385" s="503"/>
      <c r="CY385" s="503"/>
      <c r="CZ385" s="503"/>
      <c r="DA385" s="503"/>
      <c r="DB385" s="503"/>
      <c r="DC385" s="503"/>
      <c r="DD385" s="503"/>
      <c r="DE385" s="503"/>
      <c r="DF385" s="503"/>
      <c r="DG385" s="503"/>
      <c r="DH385" s="503"/>
      <c r="DI385" s="503"/>
      <c r="DJ385" s="503"/>
      <c r="DK385" s="503"/>
      <c r="DL385" s="503"/>
      <c r="DM385" s="503"/>
      <c r="DN385" s="503"/>
      <c r="DO385" s="503"/>
      <c r="DP385" s="503"/>
      <c r="DQ385" s="503"/>
      <c r="DR385" s="503"/>
      <c r="DS385" s="503"/>
      <c r="DT385" s="503"/>
      <c r="DU385" s="503"/>
      <c r="DV385" s="503"/>
      <c r="DW385" s="503"/>
      <c r="DX385" s="503"/>
      <c r="DY385" s="503"/>
      <c r="DZ385" s="503"/>
      <c r="EA385" s="503"/>
      <c r="EB385" s="503"/>
      <c r="EC385" s="503"/>
      <c r="ED385" s="503"/>
      <c r="EE385" s="503"/>
      <c r="EF385" s="503"/>
      <c r="EG385" s="503"/>
      <c r="EH385" s="503"/>
      <c r="EI385" s="503"/>
      <c r="EJ385" s="503"/>
      <c r="EK385" s="503"/>
      <c r="EL385" s="503"/>
      <c r="EM385" s="503"/>
      <c r="EN385" s="503"/>
      <c r="EO385" s="503"/>
      <c r="EP385" s="503"/>
      <c r="EQ385" s="503"/>
      <c r="ER385" s="503"/>
      <c r="ES385" s="503"/>
      <c r="ET385" s="508"/>
      <c r="EU385" s="508"/>
      <c r="EV385" s="508"/>
      <c r="EW385" s="508"/>
      <c r="EX385" s="508"/>
      <c r="EY385" s="508"/>
      <c r="EZ385" s="508"/>
      <c r="FA385" s="508"/>
      <c r="FB385" s="508"/>
      <c r="FC385" s="508"/>
      <c r="FD385" s="508"/>
      <c r="FE385" s="508"/>
      <c r="FF385" s="508"/>
      <c r="FG385" s="508"/>
      <c r="FH385" s="508"/>
      <c r="FI385" s="508"/>
      <c r="FJ385" s="508"/>
      <c r="FK385" s="508"/>
      <c r="FL385" s="508"/>
      <c r="FM385" s="508"/>
      <c r="FN385" s="508"/>
      <c r="FO385" s="508"/>
      <c r="FP385" s="508"/>
      <c r="FQ385" s="508"/>
      <c r="FR385" s="508"/>
      <c r="FS385" s="508"/>
      <c r="FT385" s="508"/>
      <c r="FU385" s="508"/>
      <c r="FV385" s="508"/>
    </row>
    <row r="386" spans="1:9" s="472" customFormat="1" ht="27.75" customHeight="1">
      <c r="A386" s="494" t="s">
        <v>1074</v>
      </c>
      <c r="B386" s="495">
        <v>10</v>
      </c>
      <c r="C386" s="495">
        <v>10</v>
      </c>
      <c r="D386" s="495">
        <v>0</v>
      </c>
      <c r="E386" s="495">
        <v>17</v>
      </c>
      <c r="F386" s="495">
        <v>17</v>
      </c>
      <c r="G386" s="495">
        <v>0</v>
      </c>
      <c r="H386" s="496">
        <v>170</v>
      </c>
      <c r="I386" s="505"/>
    </row>
    <row r="387" spans="1:9" s="472" customFormat="1" ht="27.75" customHeight="1">
      <c r="A387" s="494" t="s">
        <v>1075</v>
      </c>
      <c r="B387" s="495">
        <v>0</v>
      </c>
      <c r="C387" s="495">
        <v>0</v>
      </c>
      <c r="D387" s="495">
        <v>0</v>
      </c>
      <c r="E387" s="495">
        <v>0</v>
      </c>
      <c r="F387" s="495">
        <v>0</v>
      </c>
      <c r="G387" s="495">
        <v>0</v>
      </c>
      <c r="H387" s="496"/>
      <c r="I387" s="505"/>
    </row>
    <row r="388" spans="1:9" s="472" customFormat="1" ht="27.75" customHeight="1">
      <c r="A388" s="494" t="s">
        <v>418</v>
      </c>
      <c r="B388" s="495">
        <v>5</v>
      </c>
      <c r="C388" s="495">
        <v>5</v>
      </c>
      <c r="D388" s="495">
        <v>0</v>
      </c>
      <c r="E388" s="495">
        <v>8</v>
      </c>
      <c r="F388" s="495">
        <v>8</v>
      </c>
      <c r="G388" s="495">
        <v>0</v>
      </c>
      <c r="H388" s="496">
        <v>160</v>
      </c>
      <c r="I388" s="505"/>
    </row>
    <row r="389" spans="1:9" s="472" customFormat="1" ht="27.75" customHeight="1">
      <c r="A389" s="494" t="s">
        <v>1076</v>
      </c>
      <c r="B389" s="495">
        <v>20</v>
      </c>
      <c r="C389" s="495">
        <v>20</v>
      </c>
      <c r="D389" s="495">
        <v>0</v>
      </c>
      <c r="E389" s="495">
        <v>0</v>
      </c>
      <c r="F389" s="495">
        <v>0</v>
      </c>
      <c r="G389" s="495">
        <v>0</v>
      </c>
      <c r="H389" s="496">
        <v>0</v>
      </c>
      <c r="I389" s="505"/>
    </row>
    <row r="390" spans="1:9" s="472" customFormat="1" ht="27.75" customHeight="1">
      <c r="A390" s="494" t="s">
        <v>419</v>
      </c>
      <c r="B390" s="495">
        <v>236</v>
      </c>
      <c r="C390" s="495">
        <v>236</v>
      </c>
      <c r="D390" s="495">
        <v>0</v>
      </c>
      <c r="E390" s="495">
        <v>239</v>
      </c>
      <c r="F390" s="495">
        <v>239</v>
      </c>
      <c r="G390" s="495">
        <v>0</v>
      </c>
      <c r="H390" s="496">
        <v>101.27118644067797</v>
      </c>
      <c r="I390" s="505" t="s">
        <v>1077</v>
      </c>
    </row>
    <row r="391" spans="1:178" s="473" customFormat="1" ht="27.75" customHeight="1">
      <c r="A391" s="494" t="s">
        <v>420</v>
      </c>
      <c r="B391" s="495">
        <v>4406</v>
      </c>
      <c r="C391" s="495">
        <v>4406</v>
      </c>
      <c r="D391" s="495">
        <v>0</v>
      </c>
      <c r="E391" s="495">
        <v>70</v>
      </c>
      <c r="F391" s="495">
        <v>70</v>
      </c>
      <c r="G391" s="495">
        <v>0</v>
      </c>
      <c r="H391" s="496">
        <v>1.5887426236949616</v>
      </c>
      <c r="I391" s="505"/>
      <c r="J391" s="503"/>
      <c r="K391" s="503"/>
      <c r="L391" s="503"/>
      <c r="M391" s="503"/>
      <c r="N391" s="503"/>
      <c r="O391" s="503"/>
      <c r="P391" s="503"/>
      <c r="Q391" s="503"/>
      <c r="R391" s="503"/>
      <c r="S391" s="503"/>
      <c r="T391" s="503"/>
      <c r="U391" s="503"/>
      <c r="V391" s="503"/>
      <c r="W391" s="503"/>
      <c r="X391" s="503"/>
      <c r="Y391" s="503"/>
      <c r="Z391" s="503"/>
      <c r="AA391" s="503"/>
      <c r="AB391" s="503"/>
      <c r="AC391" s="503"/>
      <c r="AD391" s="503"/>
      <c r="AE391" s="503"/>
      <c r="AF391" s="503"/>
      <c r="AG391" s="503"/>
      <c r="AH391" s="503"/>
      <c r="AI391" s="503"/>
      <c r="AJ391" s="503"/>
      <c r="AK391" s="503"/>
      <c r="AL391" s="503"/>
      <c r="AM391" s="503"/>
      <c r="AN391" s="503"/>
      <c r="AO391" s="503"/>
      <c r="AP391" s="503"/>
      <c r="AQ391" s="503"/>
      <c r="AR391" s="503"/>
      <c r="AS391" s="503"/>
      <c r="AT391" s="503"/>
      <c r="AU391" s="503"/>
      <c r="AV391" s="503"/>
      <c r="AW391" s="503"/>
      <c r="AX391" s="503"/>
      <c r="AY391" s="503"/>
      <c r="AZ391" s="503"/>
      <c r="BA391" s="503"/>
      <c r="BB391" s="503"/>
      <c r="BC391" s="503"/>
      <c r="BD391" s="503"/>
      <c r="BE391" s="503"/>
      <c r="BF391" s="503"/>
      <c r="BG391" s="503"/>
      <c r="BH391" s="503"/>
      <c r="BI391" s="503"/>
      <c r="BJ391" s="503"/>
      <c r="BK391" s="503"/>
      <c r="BL391" s="503"/>
      <c r="BM391" s="503"/>
      <c r="BN391" s="503"/>
      <c r="BO391" s="503"/>
      <c r="BP391" s="503"/>
      <c r="BQ391" s="503"/>
      <c r="BR391" s="503"/>
      <c r="BS391" s="503"/>
      <c r="BT391" s="503"/>
      <c r="BU391" s="503"/>
      <c r="BV391" s="503"/>
      <c r="BW391" s="503"/>
      <c r="BX391" s="503"/>
      <c r="BY391" s="503"/>
      <c r="BZ391" s="503"/>
      <c r="CA391" s="503"/>
      <c r="CB391" s="503"/>
      <c r="CC391" s="503"/>
      <c r="CD391" s="503"/>
      <c r="CE391" s="503"/>
      <c r="CF391" s="503"/>
      <c r="CG391" s="503"/>
      <c r="CH391" s="503"/>
      <c r="CI391" s="503"/>
      <c r="CJ391" s="503"/>
      <c r="CK391" s="503"/>
      <c r="CL391" s="503"/>
      <c r="CM391" s="503"/>
      <c r="CN391" s="503"/>
      <c r="CO391" s="503"/>
      <c r="CP391" s="503"/>
      <c r="CQ391" s="503"/>
      <c r="CR391" s="503"/>
      <c r="CS391" s="503"/>
      <c r="CT391" s="503"/>
      <c r="CU391" s="503"/>
      <c r="CV391" s="503"/>
      <c r="CW391" s="503"/>
      <c r="CX391" s="503"/>
      <c r="CY391" s="503"/>
      <c r="CZ391" s="503"/>
      <c r="DA391" s="503"/>
      <c r="DB391" s="503"/>
      <c r="DC391" s="503"/>
      <c r="DD391" s="503"/>
      <c r="DE391" s="503"/>
      <c r="DF391" s="503"/>
      <c r="DG391" s="503"/>
      <c r="DH391" s="503"/>
      <c r="DI391" s="503"/>
      <c r="DJ391" s="503"/>
      <c r="DK391" s="503"/>
      <c r="DL391" s="503"/>
      <c r="DM391" s="503"/>
      <c r="DN391" s="503"/>
      <c r="DO391" s="503"/>
      <c r="DP391" s="503"/>
      <c r="DQ391" s="503"/>
      <c r="DR391" s="503"/>
      <c r="DS391" s="503"/>
      <c r="DT391" s="503"/>
      <c r="DU391" s="503"/>
      <c r="DV391" s="503"/>
      <c r="DW391" s="503"/>
      <c r="DX391" s="503"/>
      <c r="DY391" s="503"/>
      <c r="DZ391" s="503"/>
      <c r="EA391" s="503"/>
      <c r="EB391" s="503"/>
      <c r="EC391" s="503"/>
      <c r="ED391" s="503"/>
      <c r="EE391" s="503"/>
      <c r="EF391" s="503"/>
      <c r="EG391" s="503"/>
      <c r="EH391" s="503"/>
      <c r="EI391" s="503"/>
      <c r="EJ391" s="503"/>
      <c r="EK391" s="503"/>
      <c r="EL391" s="503"/>
      <c r="EM391" s="503"/>
      <c r="EN391" s="503"/>
      <c r="EO391" s="503"/>
      <c r="EP391" s="503"/>
      <c r="EQ391" s="503"/>
      <c r="ER391" s="503"/>
      <c r="ES391" s="503"/>
      <c r="ET391" s="508"/>
      <c r="EU391" s="508"/>
      <c r="EV391" s="508"/>
      <c r="EW391" s="508"/>
      <c r="EX391" s="508"/>
      <c r="EY391" s="508"/>
      <c r="EZ391" s="508"/>
      <c r="FA391" s="508"/>
      <c r="FB391" s="508"/>
      <c r="FC391" s="508"/>
      <c r="FD391" s="508"/>
      <c r="FE391" s="508"/>
      <c r="FF391" s="508"/>
      <c r="FG391" s="508"/>
      <c r="FH391" s="508"/>
      <c r="FI391" s="508"/>
      <c r="FJ391" s="508"/>
      <c r="FK391" s="508"/>
      <c r="FL391" s="508"/>
      <c r="FM391" s="508"/>
      <c r="FN391" s="508"/>
      <c r="FO391" s="508"/>
      <c r="FP391" s="508"/>
      <c r="FQ391" s="508"/>
      <c r="FR391" s="508"/>
      <c r="FS391" s="508"/>
      <c r="FT391" s="508"/>
      <c r="FU391" s="508"/>
      <c r="FV391" s="508"/>
    </row>
    <row r="392" spans="1:9" s="472" customFormat="1" ht="27.75" customHeight="1">
      <c r="A392" s="494" t="s">
        <v>421</v>
      </c>
      <c r="B392" s="495">
        <v>3948.8500000000004</v>
      </c>
      <c r="C392" s="495">
        <v>3948.8500000000004</v>
      </c>
      <c r="D392" s="495">
        <v>0</v>
      </c>
      <c r="E392" s="495">
        <v>2776.8676020000003</v>
      </c>
      <c r="F392" s="495">
        <v>2776.8676020000003</v>
      </c>
      <c r="G392" s="495">
        <v>0</v>
      </c>
      <c r="H392" s="496">
        <v>70.32091879914405</v>
      </c>
      <c r="I392" s="505"/>
    </row>
    <row r="393" spans="1:9" s="472" customFormat="1" ht="27.75" customHeight="1">
      <c r="A393" s="494" t="s">
        <v>1078</v>
      </c>
      <c r="B393" s="495">
        <v>1142.12</v>
      </c>
      <c r="C393" s="495">
        <v>1142.12</v>
      </c>
      <c r="D393" s="495">
        <v>0</v>
      </c>
      <c r="E393" s="495">
        <v>982.841436</v>
      </c>
      <c r="F393" s="495">
        <v>982.841436</v>
      </c>
      <c r="G393" s="495">
        <v>0</v>
      </c>
      <c r="H393" s="496">
        <v>86.05413056421392</v>
      </c>
      <c r="I393" s="505"/>
    </row>
    <row r="394" spans="1:9" s="472" customFormat="1" ht="27.75" customHeight="1">
      <c r="A394" s="494" t="s">
        <v>1079</v>
      </c>
      <c r="B394" s="495">
        <v>355.4</v>
      </c>
      <c r="C394" s="495">
        <v>355.4</v>
      </c>
      <c r="D394" s="495">
        <v>0</v>
      </c>
      <c r="E394" s="495">
        <v>369.8</v>
      </c>
      <c r="F394" s="495">
        <v>369.8</v>
      </c>
      <c r="G394" s="495">
        <v>0</v>
      </c>
      <c r="H394" s="496">
        <v>104.05177265053463</v>
      </c>
      <c r="I394" s="505"/>
    </row>
    <row r="395" spans="1:9" s="472" customFormat="1" ht="27.75" customHeight="1">
      <c r="A395" s="494" t="s">
        <v>422</v>
      </c>
      <c r="B395" s="495">
        <v>0</v>
      </c>
      <c r="C395" s="495">
        <v>0</v>
      </c>
      <c r="D395" s="495">
        <v>0</v>
      </c>
      <c r="E395" s="495">
        <v>0</v>
      </c>
      <c r="F395" s="495">
        <v>0</v>
      </c>
      <c r="G395" s="495">
        <v>0</v>
      </c>
      <c r="H395" s="496"/>
      <c r="I395" s="505"/>
    </row>
    <row r="396" spans="1:9" s="472" customFormat="1" ht="27.75" customHeight="1">
      <c r="A396" s="494" t="s">
        <v>423</v>
      </c>
      <c r="B396" s="495">
        <v>119.5</v>
      </c>
      <c r="C396" s="495">
        <v>119.5</v>
      </c>
      <c r="D396" s="495">
        <v>0</v>
      </c>
      <c r="E396" s="495">
        <v>30</v>
      </c>
      <c r="F396" s="495">
        <v>30</v>
      </c>
      <c r="G396" s="495">
        <v>0</v>
      </c>
      <c r="H396" s="496">
        <v>25.10460251046025</v>
      </c>
      <c r="I396" s="505"/>
    </row>
    <row r="397" spans="1:9" s="472" customFormat="1" ht="27.75" customHeight="1">
      <c r="A397" s="494" t="s">
        <v>1080</v>
      </c>
      <c r="B397" s="495">
        <v>0</v>
      </c>
      <c r="C397" s="495">
        <v>0</v>
      </c>
      <c r="D397" s="495">
        <v>0</v>
      </c>
      <c r="E397" s="495">
        <v>0</v>
      </c>
      <c r="F397" s="495">
        <v>0</v>
      </c>
      <c r="G397" s="495">
        <v>0</v>
      </c>
      <c r="H397" s="496"/>
      <c r="I397" s="505"/>
    </row>
    <row r="398" spans="1:9" s="472" customFormat="1" ht="27.75" customHeight="1">
      <c r="A398" s="494" t="s">
        <v>425</v>
      </c>
      <c r="B398" s="495">
        <v>145.66</v>
      </c>
      <c r="C398" s="495">
        <v>145.66</v>
      </c>
      <c r="D398" s="495">
        <v>0</v>
      </c>
      <c r="E398" s="495">
        <v>66</v>
      </c>
      <c r="F398" s="495">
        <v>66</v>
      </c>
      <c r="G398" s="495">
        <v>0</v>
      </c>
      <c r="H398" s="496">
        <v>45.31099821502128</v>
      </c>
      <c r="I398" s="505"/>
    </row>
    <row r="399" spans="1:9" s="472" customFormat="1" ht="27.75" customHeight="1">
      <c r="A399" s="494" t="s">
        <v>426</v>
      </c>
      <c r="B399" s="495">
        <v>30</v>
      </c>
      <c r="C399" s="495">
        <v>30</v>
      </c>
      <c r="D399" s="495">
        <v>0</v>
      </c>
      <c r="E399" s="495">
        <v>36</v>
      </c>
      <c r="F399" s="495">
        <v>36</v>
      </c>
      <c r="G399" s="495">
        <v>0</v>
      </c>
      <c r="H399" s="496">
        <v>120</v>
      </c>
      <c r="I399" s="505" t="s">
        <v>1081</v>
      </c>
    </row>
    <row r="400" spans="1:9" s="472" customFormat="1" ht="27.75" customHeight="1">
      <c r="A400" s="494" t="s">
        <v>427</v>
      </c>
      <c r="B400" s="495">
        <v>43</v>
      </c>
      <c r="C400" s="495">
        <v>43</v>
      </c>
      <c r="D400" s="495">
        <v>0</v>
      </c>
      <c r="E400" s="495">
        <v>0</v>
      </c>
      <c r="F400" s="495">
        <v>0</v>
      </c>
      <c r="G400" s="495">
        <v>0</v>
      </c>
      <c r="H400" s="496">
        <v>0</v>
      </c>
      <c r="I400" s="505"/>
    </row>
    <row r="401" spans="1:9" s="472" customFormat="1" ht="34.5" customHeight="1">
      <c r="A401" s="494" t="s">
        <v>1082</v>
      </c>
      <c r="B401" s="495">
        <v>78.51</v>
      </c>
      <c r="C401" s="495">
        <v>78.51</v>
      </c>
      <c r="D401" s="495">
        <v>0</v>
      </c>
      <c r="E401" s="495">
        <v>0</v>
      </c>
      <c r="F401" s="495">
        <v>0</v>
      </c>
      <c r="G401" s="495">
        <v>0</v>
      </c>
      <c r="H401" s="496">
        <v>0</v>
      </c>
      <c r="I401" s="505"/>
    </row>
    <row r="402" spans="1:9" s="472" customFormat="1" ht="27.75" customHeight="1">
      <c r="A402" s="494" t="s">
        <v>1083</v>
      </c>
      <c r="B402" s="495">
        <v>0</v>
      </c>
      <c r="C402" s="495">
        <v>0</v>
      </c>
      <c r="D402" s="495">
        <v>0</v>
      </c>
      <c r="E402" s="495">
        <v>0</v>
      </c>
      <c r="F402" s="495">
        <v>0</v>
      </c>
      <c r="G402" s="495">
        <v>0</v>
      </c>
      <c r="H402" s="496"/>
      <c r="I402" s="505"/>
    </row>
    <row r="403" spans="1:178" s="473" customFormat="1" ht="33.75" customHeight="1">
      <c r="A403" s="494" t="s">
        <v>429</v>
      </c>
      <c r="B403" s="495">
        <v>2034.66</v>
      </c>
      <c r="C403" s="495">
        <v>2034.66</v>
      </c>
      <c r="D403" s="495">
        <v>0</v>
      </c>
      <c r="E403" s="495">
        <v>1292.226166</v>
      </c>
      <c r="F403" s="495">
        <v>1292.226166</v>
      </c>
      <c r="G403" s="495">
        <v>0</v>
      </c>
      <c r="H403" s="496">
        <v>63.51066841634474</v>
      </c>
      <c r="I403" s="505" t="s">
        <v>1084</v>
      </c>
      <c r="J403" s="503"/>
      <c r="K403" s="503"/>
      <c r="L403" s="503"/>
      <c r="M403" s="503"/>
      <c r="N403" s="503"/>
      <c r="O403" s="503"/>
      <c r="P403" s="503"/>
      <c r="Q403" s="503"/>
      <c r="R403" s="503"/>
      <c r="S403" s="503"/>
      <c r="T403" s="503"/>
      <c r="U403" s="503"/>
      <c r="V403" s="503"/>
      <c r="W403" s="503"/>
      <c r="X403" s="503"/>
      <c r="Y403" s="503"/>
      <c r="Z403" s="503"/>
      <c r="AA403" s="503"/>
      <c r="AB403" s="503"/>
      <c r="AC403" s="503"/>
      <c r="AD403" s="503"/>
      <c r="AE403" s="503"/>
      <c r="AF403" s="503"/>
      <c r="AG403" s="503"/>
      <c r="AH403" s="503"/>
      <c r="AI403" s="503"/>
      <c r="AJ403" s="503"/>
      <c r="AK403" s="503"/>
      <c r="AL403" s="503"/>
      <c r="AM403" s="503"/>
      <c r="AN403" s="503"/>
      <c r="AO403" s="503"/>
      <c r="AP403" s="503"/>
      <c r="AQ403" s="503"/>
      <c r="AR403" s="503"/>
      <c r="AS403" s="503"/>
      <c r="AT403" s="503"/>
      <c r="AU403" s="503"/>
      <c r="AV403" s="503"/>
      <c r="AW403" s="503"/>
      <c r="AX403" s="503"/>
      <c r="AY403" s="503"/>
      <c r="AZ403" s="503"/>
      <c r="BA403" s="503"/>
      <c r="BB403" s="503"/>
      <c r="BC403" s="503"/>
      <c r="BD403" s="503"/>
      <c r="BE403" s="503"/>
      <c r="BF403" s="503"/>
      <c r="BG403" s="503"/>
      <c r="BH403" s="503"/>
      <c r="BI403" s="503"/>
      <c r="BJ403" s="503"/>
      <c r="BK403" s="503"/>
      <c r="BL403" s="503"/>
      <c r="BM403" s="503"/>
      <c r="BN403" s="503"/>
      <c r="BO403" s="503"/>
      <c r="BP403" s="503"/>
      <c r="BQ403" s="503"/>
      <c r="BR403" s="503"/>
      <c r="BS403" s="503"/>
      <c r="BT403" s="503"/>
      <c r="BU403" s="503"/>
      <c r="BV403" s="503"/>
      <c r="BW403" s="503"/>
      <c r="BX403" s="503"/>
      <c r="BY403" s="503"/>
      <c r="BZ403" s="503"/>
      <c r="CA403" s="503"/>
      <c r="CB403" s="503"/>
      <c r="CC403" s="503"/>
      <c r="CD403" s="503"/>
      <c r="CE403" s="503"/>
      <c r="CF403" s="503"/>
      <c r="CG403" s="503"/>
      <c r="CH403" s="503"/>
      <c r="CI403" s="503"/>
      <c r="CJ403" s="503"/>
      <c r="CK403" s="503"/>
      <c r="CL403" s="503"/>
      <c r="CM403" s="503"/>
      <c r="CN403" s="503"/>
      <c r="CO403" s="503"/>
      <c r="CP403" s="503"/>
      <c r="CQ403" s="503"/>
      <c r="CR403" s="503"/>
      <c r="CS403" s="503"/>
      <c r="CT403" s="503"/>
      <c r="CU403" s="503"/>
      <c r="CV403" s="503"/>
      <c r="CW403" s="503"/>
      <c r="CX403" s="503"/>
      <c r="CY403" s="503"/>
      <c r="CZ403" s="503"/>
      <c r="DA403" s="503"/>
      <c r="DB403" s="503"/>
      <c r="DC403" s="503"/>
      <c r="DD403" s="503"/>
      <c r="DE403" s="503"/>
      <c r="DF403" s="503"/>
      <c r="DG403" s="503"/>
      <c r="DH403" s="503"/>
      <c r="DI403" s="503"/>
      <c r="DJ403" s="503"/>
      <c r="DK403" s="503"/>
      <c r="DL403" s="503"/>
      <c r="DM403" s="503"/>
      <c r="DN403" s="503"/>
      <c r="DO403" s="503"/>
      <c r="DP403" s="503"/>
      <c r="DQ403" s="503"/>
      <c r="DR403" s="503"/>
      <c r="DS403" s="503"/>
      <c r="DT403" s="503"/>
      <c r="DU403" s="503"/>
      <c r="DV403" s="503"/>
      <c r="DW403" s="503"/>
      <c r="DX403" s="503"/>
      <c r="DY403" s="503"/>
      <c r="DZ403" s="503"/>
      <c r="EA403" s="503"/>
      <c r="EB403" s="503"/>
      <c r="EC403" s="503"/>
      <c r="ED403" s="503"/>
      <c r="EE403" s="503"/>
      <c r="EF403" s="503"/>
      <c r="EG403" s="503"/>
      <c r="EH403" s="503"/>
      <c r="EI403" s="503"/>
      <c r="EJ403" s="503"/>
      <c r="EK403" s="503"/>
      <c r="EL403" s="503"/>
      <c r="EM403" s="503"/>
      <c r="EN403" s="503"/>
      <c r="EO403" s="503"/>
      <c r="EP403" s="503"/>
      <c r="EQ403" s="503"/>
      <c r="ER403" s="503"/>
      <c r="ES403" s="503"/>
      <c r="ET403" s="508"/>
      <c r="EU403" s="508"/>
      <c r="EV403" s="508"/>
      <c r="EW403" s="508"/>
      <c r="EX403" s="508"/>
      <c r="EY403" s="508"/>
      <c r="EZ403" s="508"/>
      <c r="FA403" s="508"/>
      <c r="FB403" s="508"/>
      <c r="FC403" s="508"/>
      <c r="FD403" s="508"/>
      <c r="FE403" s="508"/>
      <c r="FF403" s="508"/>
      <c r="FG403" s="508"/>
      <c r="FH403" s="508"/>
      <c r="FI403" s="508"/>
      <c r="FJ403" s="508"/>
      <c r="FK403" s="508"/>
      <c r="FL403" s="508"/>
      <c r="FM403" s="508"/>
      <c r="FN403" s="508"/>
      <c r="FO403" s="508"/>
      <c r="FP403" s="508"/>
      <c r="FQ403" s="508"/>
      <c r="FR403" s="508"/>
      <c r="FS403" s="508"/>
      <c r="FT403" s="508"/>
      <c r="FU403" s="508"/>
      <c r="FV403" s="508"/>
    </row>
    <row r="404" spans="1:9" s="472" customFormat="1" ht="27.75" customHeight="1">
      <c r="A404" s="494" t="s">
        <v>1085</v>
      </c>
      <c r="B404" s="495">
        <v>18682.18</v>
      </c>
      <c r="C404" s="495">
        <v>18682.18</v>
      </c>
      <c r="D404" s="495">
        <v>0</v>
      </c>
      <c r="E404" s="495">
        <v>7405.382732</v>
      </c>
      <c r="F404" s="495">
        <v>7405.382732</v>
      </c>
      <c r="G404" s="495">
        <v>0</v>
      </c>
      <c r="H404" s="496">
        <v>39.63875057407647</v>
      </c>
      <c r="I404" s="505"/>
    </row>
    <row r="405" spans="1:9" s="472" customFormat="1" ht="27.75" customHeight="1">
      <c r="A405" s="494" t="s">
        <v>1086</v>
      </c>
      <c r="B405" s="495">
        <v>234.74</v>
      </c>
      <c r="C405" s="495">
        <v>234.74</v>
      </c>
      <c r="D405" s="495">
        <v>0</v>
      </c>
      <c r="E405" s="495">
        <v>200.803732</v>
      </c>
      <c r="F405" s="495">
        <v>200.803732</v>
      </c>
      <c r="G405" s="495">
        <v>0</v>
      </c>
      <c r="H405" s="496">
        <v>85.54303995910368</v>
      </c>
      <c r="I405" s="505"/>
    </row>
    <row r="406" spans="1:9" s="472" customFormat="1" ht="27.75" customHeight="1">
      <c r="A406" s="494" t="s">
        <v>1087</v>
      </c>
      <c r="B406" s="495">
        <v>1014.87</v>
      </c>
      <c r="C406" s="495">
        <v>1014.87</v>
      </c>
      <c r="D406" s="495">
        <v>0</v>
      </c>
      <c r="E406" s="495">
        <v>250.579</v>
      </c>
      <c r="F406" s="495">
        <v>250.579</v>
      </c>
      <c r="G406" s="495">
        <v>0</v>
      </c>
      <c r="H406" s="496">
        <v>24.690748568782208</v>
      </c>
      <c r="I406" s="505"/>
    </row>
    <row r="407" spans="1:9" s="472" customFormat="1" ht="27.75" customHeight="1">
      <c r="A407" s="494" t="s">
        <v>431</v>
      </c>
      <c r="B407" s="495">
        <v>0</v>
      </c>
      <c r="C407" s="495">
        <v>0</v>
      </c>
      <c r="D407" s="495">
        <v>0</v>
      </c>
      <c r="E407" s="495">
        <v>1421</v>
      </c>
      <c r="F407" s="495">
        <v>1421</v>
      </c>
      <c r="G407" s="495">
        <v>0</v>
      </c>
      <c r="H407" s="496"/>
      <c r="I407" s="505" t="s">
        <v>1088</v>
      </c>
    </row>
    <row r="408" spans="1:178" s="472" customFormat="1" ht="27.75" customHeight="1">
      <c r="A408" s="494" t="s">
        <v>1089</v>
      </c>
      <c r="B408" s="495">
        <v>0</v>
      </c>
      <c r="C408" s="495">
        <v>0</v>
      </c>
      <c r="D408" s="495">
        <v>0</v>
      </c>
      <c r="E408" s="495">
        <v>0</v>
      </c>
      <c r="F408" s="495">
        <v>0</v>
      </c>
      <c r="G408" s="495">
        <v>0</v>
      </c>
      <c r="H408" s="496"/>
      <c r="I408" s="505"/>
      <c r="J408" s="503"/>
      <c r="K408" s="503"/>
      <c r="L408" s="503"/>
      <c r="M408" s="503"/>
      <c r="N408" s="503"/>
      <c r="O408" s="503"/>
      <c r="P408" s="503"/>
      <c r="Q408" s="503"/>
      <c r="R408" s="503"/>
      <c r="S408" s="503"/>
      <c r="T408" s="503"/>
      <c r="U408" s="503"/>
      <c r="V408" s="503"/>
      <c r="W408" s="503"/>
      <c r="X408" s="503"/>
      <c r="Y408" s="503"/>
      <c r="Z408" s="503"/>
      <c r="AA408" s="503"/>
      <c r="AB408" s="503"/>
      <c r="AC408" s="503"/>
      <c r="AD408" s="503"/>
      <c r="AE408" s="503"/>
      <c r="AF408" s="503"/>
      <c r="AG408" s="503"/>
      <c r="AH408" s="503"/>
      <c r="AI408" s="503"/>
      <c r="AJ408" s="503"/>
      <c r="AK408" s="503"/>
      <c r="AL408" s="503"/>
      <c r="AM408" s="503"/>
      <c r="AN408" s="503"/>
      <c r="AO408" s="503"/>
      <c r="AP408" s="503"/>
      <c r="AQ408" s="503"/>
      <c r="AR408" s="503"/>
      <c r="AS408" s="503"/>
      <c r="AT408" s="503"/>
      <c r="AU408" s="503"/>
      <c r="AV408" s="503"/>
      <c r="AW408" s="503"/>
      <c r="AX408" s="503"/>
      <c r="AY408" s="503"/>
      <c r="AZ408" s="503"/>
      <c r="BA408" s="503"/>
      <c r="BB408" s="503"/>
      <c r="BC408" s="503"/>
      <c r="BD408" s="503"/>
      <c r="BE408" s="503"/>
      <c r="BF408" s="503"/>
      <c r="BG408" s="503"/>
      <c r="BH408" s="503"/>
      <c r="BI408" s="503"/>
      <c r="BJ408" s="503"/>
      <c r="BK408" s="503"/>
      <c r="BL408" s="503"/>
      <c r="BM408" s="503"/>
      <c r="BN408" s="503"/>
      <c r="BO408" s="503"/>
      <c r="BP408" s="503"/>
      <c r="BQ408" s="503"/>
      <c r="BR408" s="503"/>
      <c r="BS408" s="503"/>
      <c r="BT408" s="503"/>
      <c r="BU408" s="503"/>
      <c r="BV408" s="503"/>
      <c r="BW408" s="503"/>
      <c r="BX408" s="503"/>
      <c r="BY408" s="503"/>
      <c r="BZ408" s="503"/>
      <c r="CA408" s="503"/>
      <c r="CB408" s="503"/>
      <c r="CC408" s="503"/>
      <c r="CD408" s="503"/>
      <c r="CE408" s="503"/>
      <c r="CF408" s="503"/>
      <c r="CG408" s="503"/>
      <c r="CH408" s="503"/>
      <c r="CI408" s="503"/>
      <c r="CJ408" s="503"/>
      <c r="CK408" s="503"/>
      <c r="CL408" s="503"/>
      <c r="CM408" s="503"/>
      <c r="CN408" s="503"/>
      <c r="CO408" s="503"/>
      <c r="CP408" s="503"/>
      <c r="CQ408" s="503"/>
      <c r="CR408" s="503"/>
      <c r="CS408" s="503"/>
      <c r="CT408" s="503"/>
      <c r="CU408" s="503"/>
      <c r="CV408" s="503"/>
      <c r="CW408" s="503"/>
      <c r="CX408" s="503"/>
      <c r="CY408" s="503"/>
      <c r="CZ408" s="503"/>
      <c r="DA408" s="503"/>
      <c r="DB408" s="503"/>
      <c r="DC408" s="503"/>
      <c r="DD408" s="503"/>
      <c r="DE408" s="503"/>
      <c r="DF408" s="503"/>
      <c r="DG408" s="503"/>
      <c r="DH408" s="503"/>
      <c r="DI408" s="503"/>
      <c r="DJ408" s="503"/>
      <c r="DK408" s="503"/>
      <c r="DL408" s="503"/>
      <c r="DM408" s="503"/>
      <c r="DN408" s="503"/>
      <c r="DO408" s="503"/>
      <c r="DP408" s="503"/>
      <c r="DQ408" s="503"/>
      <c r="DR408" s="503"/>
      <c r="DS408" s="503"/>
      <c r="DT408" s="503"/>
      <c r="DU408" s="503"/>
      <c r="DV408" s="503"/>
      <c r="DW408" s="503"/>
      <c r="DX408" s="503"/>
      <c r="DY408" s="503"/>
      <c r="DZ408" s="503"/>
      <c r="EA408" s="503"/>
      <c r="EB408" s="503"/>
      <c r="EC408" s="503"/>
      <c r="ED408" s="503"/>
      <c r="EE408" s="503"/>
      <c r="EF408" s="503"/>
      <c r="EG408" s="503"/>
      <c r="EH408" s="503"/>
      <c r="EI408" s="503"/>
      <c r="EJ408" s="503"/>
      <c r="EK408" s="503"/>
      <c r="EL408" s="503"/>
      <c r="EM408" s="503"/>
      <c r="EN408" s="503"/>
      <c r="EO408" s="503"/>
      <c r="EP408" s="503"/>
      <c r="EQ408" s="503"/>
      <c r="ER408" s="503"/>
      <c r="ES408" s="503"/>
      <c r="ET408" s="508"/>
      <c r="EU408" s="508"/>
      <c r="EV408" s="508"/>
      <c r="EW408" s="508"/>
      <c r="EX408" s="508"/>
      <c r="EY408" s="508"/>
      <c r="EZ408" s="508"/>
      <c r="FA408" s="508"/>
      <c r="FB408" s="508"/>
      <c r="FC408" s="508"/>
      <c r="FD408" s="508"/>
      <c r="FE408" s="508"/>
      <c r="FF408" s="508"/>
      <c r="FG408" s="508"/>
      <c r="FH408" s="508"/>
      <c r="FI408" s="508"/>
      <c r="FJ408" s="508"/>
      <c r="FK408" s="508"/>
      <c r="FL408" s="508"/>
      <c r="FM408" s="508"/>
      <c r="FN408" s="508"/>
      <c r="FO408" s="508"/>
      <c r="FP408" s="508"/>
      <c r="FQ408" s="508"/>
      <c r="FR408" s="508"/>
      <c r="FS408" s="508"/>
      <c r="FT408" s="508"/>
      <c r="FU408" s="508"/>
      <c r="FV408" s="508"/>
    </row>
    <row r="409" spans="1:9" s="472" customFormat="1" ht="27.75" customHeight="1">
      <c r="A409" s="494" t="s">
        <v>1090</v>
      </c>
      <c r="B409" s="495">
        <v>30</v>
      </c>
      <c r="C409" s="495">
        <v>30</v>
      </c>
      <c r="D409" s="495">
        <v>0</v>
      </c>
      <c r="E409" s="495">
        <v>30</v>
      </c>
      <c r="F409" s="495">
        <v>30</v>
      </c>
      <c r="G409" s="495">
        <v>0</v>
      </c>
      <c r="H409" s="496">
        <v>100</v>
      </c>
      <c r="I409" s="505" t="s">
        <v>1091</v>
      </c>
    </row>
    <row r="410" spans="1:9" s="472" customFormat="1" ht="39" customHeight="1">
      <c r="A410" s="494" t="s">
        <v>1092</v>
      </c>
      <c r="B410" s="495">
        <v>17402.57</v>
      </c>
      <c r="C410" s="495">
        <v>17402.57</v>
      </c>
      <c r="D410" s="495">
        <v>0</v>
      </c>
      <c r="E410" s="495">
        <v>5503</v>
      </c>
      <c r="F410" s="495">
        <v>5503</v>
      </c>
      <c r="G410" s="495">
        <v>0</v>
      </c>
      <c r="H410" s="496">
        <v>31.621766210393066</v>
      </c>
      <c r="I410" s="505" t="s">
        <v>1093</v>
      </c>
    </row>
    <row r="411" spans="1:9" s="472" customFormat="1" ht="27.75" customHeight="1">
      <c r="A411" s="494" t="s">
        <v>1094</v>
      </c>
      <c r="B411" s="495"/>
      <c r="C411" s="495">
        <v>0</v>
      </c>
      <c r="D411" s="495">
        <v>0</v>
      </c>
      <c r="E411" s="495">
        <v>0</v>
      </c>
      <c r="F411" s="495">
        <v>0</v>
      </c>
      <c r="G411" s="495">
        <v>0</v>
      </c>
      <c r="H411" s="496"/>
      <c r="I411" s="505"/>
    </row>
    <row r="412" spans="1:9" s="472" customFormat="1" ht="27.75" customHeight="1">
      <c r="A412" s="494" t="s">
        <v>1095</v>
      </c>
      <c r="B412" s="495"/>
      <c r="C412" s="495">
        <v>0</v>
      </c>
      <c r="D412" s="495">
        <v>0</v>
      </c>
      <c r="E412" s="495">
        <v>0</v>
      </c>
      <c r="F412" s="495">
        <v>0</v>
      </c>
      <c r="G412" s="495">
        <v>0</v>
      </c>
      <c r="H412" s="496"/>
      <c r="I412" s="505"/>
    </row>
    <row r="413" spans="1:9" s="472" customFormat="1" ht="27.75" customHeight="1">
      <c r="A413" s="494" t="s">
        <v>1096</v>
      </c>
      <c r="B413" s="495"/>
      <c r="C413" s="495">
        <v>0</v>
      </c>
      <c r="D413" s="495">
        <v>0</v>
      </c>
      <c r="E413" s="495">
        <v>0</v>
      </c>
      <c r="F413" s="495">
        <v>0</v>
      </c>
      <c r="G413" s="495">
        <v>0</v>
      </c>
      <c r="H413" s="496"/>
      <c r="I413" s="505"/>
    </row>
    <row r="414" spans="1:9" s="472" customFormat="1" ht="27.75" customHeight="1">
      <c r="A414" s="494" t="s">
        <v>1097</v>
      </c>
      <c r="B414" s="495"/>
      <c r="C414" s="495"/>
      <c r="D414" s="495">
        <v>0</v>
      </c>
      <c r="E414" s="495">
        <v>0</v>
      </c>
      <c r="F414" s="495">
        <v>0</v>
      </c>
      <c r="G414" s="495">
        <v>0</v>
      </c>
      <c r="H414" s="496"/>
      <c r="I414" s="505"/>
    </row>
    <row r="415" spans="1:9" s="472" customFormat="1" ht="27.75" customHeight="1">
      <c r="A415" s="494" t="s">
        <v>433</v>
      </c>
      <c r="B415" s="495">
        <v>1127.54</v>
      </c>
      <c r="C415" s="495">
        <v>1127.54</v>
      </c>
      <c r="D415" s="495">
        <v>0</v>
      </c>
      <c r="E415" s="495">
        <v>13</v>
      </c>
      <c r="F415" s="495">
        <v>13</v>
      </c>
      <c r="G415" s="495">
        <v>0</v>
      </c>
      <c r="H415" s="496">
        <v>1.1529524451460704</v>
      </c>
      <c r="I415" s="505"/>
    </row>
    <row r="416" spans="1:9" s="472" customFormat="1" ht="27.75" customHeight="1">
      <c r="A416" s="494" t="s">
        <v>1098</v>
      </c>
      <c r="B416" s="495">
        <v>85.25</v>
      </c>
      <c r="C416" s="495">
        <v>85.25</v>
      </c>
      <c r="D416" s="495">
        <v>0</v>
      </c>
      <c r="E416" s="495">
        <v>0</v>
      </c>
      <c r="F416" s="495">
        <v>0</v>
      </c>
      <c r="G416" s="495">
        <v>0</v>
      </c>
      <c r="H416" s="496">
        <v>0</v>
      </c>
      <c r="I416" s="504"/>
    </row>
    <row r="417" spans="1:9" s="472" customFormat="1" ht="27.75" customHeight="1">
      <c r="A417" s="494" t="s">
        <v>1099</v>
      </c>
      <c r="B417" s="495">
        <v>1042.29</v>
      </c>
      <c r="C417" s="495">
        <v>1042.29</v>
      </c>
      <c r="D417" s="495">
        <v>0</v>
      </c>
      <c r="E417" s="495">
        <v>0</v>
      </c>
      <c r="F417" s="495">
        <v>0</v>
      </c>
      <c r="G417" s="495">
        <v>0</v>
      </c>
      <c r="H417" s="496">
        <v>0</v>
      </c>
      <c r="I417" s="504"/>
    </row>
    <row r="418" spans="1:9" s="472" customFormat="1" ht="26.25" customHeight="1">
      <c r="A418" s="494" t="s">
        <v>434</v>
      </c>
      <c r="B418" s="495"/>
      <c r="C418" s="495"/>
      <c r="D418" s="495"/>
      <c r="E418" s="495">
        <v>13</v>
      </c>
      <c r="F418" s="495">
        <v>13</v>
      </c>
      <c r="G418" s="495">
        <v>0</v>
      </c>
      <c r="H418" s="496"/>
      <c r="I418" s="504"/>
    </row>
    <row r="419" spans="1:9" s="472" customFormat="1" ht="26.25" customHeight="1">
      <c r="A419" s="494" t="s">
        <v>435</v>
      </c>
      <c r="B419" s="495"/>
      <c r="C419" s="495"/>
      <c r="D419" s="495"/>
      <c r="E419" s="495">
        <v>500</v>
      </c>
      <c r="F419" s="495">
        <v>500</v>
      </c>
      <c r="G419" s="495">
        <v>500</v>
      </c>
      <c r="H419" s="496"/>
      <c r="I419" s="504"/>
    </row>
    <row r="420" spans="1:9" s="472" customFormat="1" ht="27" customHeight="1">
      <c r="A420" s="494" t="s">
        <v>436</v>
      </c>
      <c r="B420" s="495"/>
      <c r="C420" s="495"/>
      <c r="D420" s="495"/>
      <c r="E420" s="495">
        <v>500</v>
      </c>
      <c r="F420" s="495">
        <v>500</v>
      </c>
      <c r="G420" s="495">
        <v>500</v>
      </c>
      <c r="H420" s="496"/>
      <c r="I420" s="504"/>
    </row>
    <row r="421" spans="1:9" s="472" customFormat="1" ht="26.25" customHeight="1">
      <c r="A421" s="494" t="s">
        <v>63</v>
      </c>
      <c r="B421" s="495">
        <v>94969.39</v>
      </c>
      <c r="C421" s="495">
        <v>94960.39</v>
      </c>
      <c r="D421" s="495">
        <v>0</v>
      </c>
      <c r="E421" s="495">
        <v>24672.634593</v>
      </c>
      <c r="F421" s="495">
        <v>24663.634593</v>
      </c>
      <c r="G421" s="495">
        <v>0</v>
      </c>
      <c r="H421" s="496">
        <v>25.979565197796887</v>
      </c>
      <c r="I421" s="501" t="s">
        <v>1100</v>
      </c>
    </row>
    <row r="422" spans="1:9" s="472" customFormat="1" ht="26.25" customHeight="1">
      <c r="A422" s="494" t="s">
        <v>438</v>
      </c>
      <c r="B422" s="495">
        <v>10326.39</v>
      </c>
      <c r="C422" s="495">
        <v>10326.39</v>
      </c>
      <c r="D422" s="495">
        <v>0</v>
      </c>
      <c r="E422" s="495">
        <v>3416.264006</v>
      </c>
      <c r="F422" s="495">
        <v>3416.264006</v>
      </c>
      <c r="G422" s="495">
        <v>0</v>
      </c>
      <c r="H422" s="496">
        <v>33.08284895302231</v>
      </c>
      <c r="I422" s="501"/>
    </row>
    <row r="423" spans="1:9" s="472" customFormat="1" ht="26.25" customHeight="1">
      <c r="A423" s="494" t="s">
        <v>1101</v>
      </c>
      <c r="B423" s="495">
        <v>141.79</v>
      </c>
      <c r="C423" s="495">
        <v>141.79</v>
      </c>
      <c r="D423" s="495">
        <v>0</v>
      </c>
      <c r="E423" s="495">
        <v>198.045216</v>
      </c>
      <c r="F423" s="495">
        <v>198.045216</v>
      </c>
      <c r="G423" s="495">
        <v>0</v>
      </c>
      <c r="H423" s="496">
        <v>139.6750236264899</v>
      </c>
      <c r="I423" s="504"/>
    </row>
    <row r="424" spans="1:9" s="472" customFormat="1" ht="26.25" customHeight="1">
      <c r="A424" s="494" t="s">
        <v>439</v>
      </c>
      <c r="B424" s="495">
        <v>7000</v>
      </c>
      <c r="C424" s="495">
        <v>7000</v>
      </c>
      <c r="D424" s="495">
        <v>0</v>
      </c>
      <c r="E424" s="495">
        <v>0</v>
      </c>
      <c r="F424" s="495">
        <v>0</v>
      </c>
      <c r="G424" s="495">
        <v>0</v>
      </c>
      <c r="H424" s="496">
        <v>0</v>
      </c>
      <c r="I424" s="504"/>
    </row>
    <row r="425" spans="1:9" s="472" customFormat="1" ht="26.25" customHeight="1">
      <c r="A425" s="494" t="s">
        <v>440</v>
      </c>
      <c r="B425" s="495">
        <v>222.91</v>
      </c>
      <c r="C425" s="495">
        <v>222.91</v>
      </c>
      <c r="D425" s="495">
        <v>0</v>
      </c>
      <c r="E425" s="495">
        <v>1438.99302</v>
      </c>
      <c r="F425" s="495">
        <v>1438.99302</v>
      </c>
      <c r="G425" s="495">
        <v>0</v>
      </c>
      <c r="H425" s="496">
        <v>645.548885200305</v>
      </c>
      <c r="I425" s="504"/>
    </row>
    <row r="426" spans="1:9" s="472" customFormat="1" ht="26.25" customHeight="1">
      <c r="A426" s="494" t="s">
        <v>441</v>
      </c>
      <c r="B426" s="495">
        <v>1582.79</v>
      </c>
      <c r="C426" s="495">
        <v>1582.79</v>
      </c>
      <c r="D426" s="495">
        <v>0</v>
      </c>
      <c r="E426" s="495">
        <v>1309.22577</v>
      </c>
      <c r="F426" s="495">
        <v>1309.22577</v>
      </c>
      <c r="G426" s="495">
        <v>0</v>
      </c>
      <c r="H426" s="496">
        <v>82.71632812944232</v>
      </c>
      <c r="I426" s="504"/>
    </row>
    <row r="427" spans="1:9" s="472" customFormat="1" ht="26.25" customHeight="1">
      <c r="A427" s="494" t="s">
        <v>1102</v>
      </c>
      <c r="B427" s="495">
        <v>56.07</v>
      </c>
      <c r="C427" s="495">
        <v>56.07</v>
      </c>
      <c r="D427" s="495">
        <v>0</v>
      </c>
      <c r="E427" s="495">
        <v>0</v>
      </c>
      <c r="F427" s="495">
        <v>0</v>
      </c>
      <c r="G427" s="495">
        <v>0</v>
      </c>
      <c r="H427" s="496">
        <v>0</v>
      </c>
      <c r="I427" s="504"/>
    </row>
    <row r="428" spans="1:9" s="472" customFormat="1" ht="26.25" customHeight="1">
      <c r="A428" s="494" t="s">
        <v>442</v>
      </c>
      <c r="B428" s="495">
        <v>1322.83</v>
      </c>
      <c r="C428" s="495">
        <v>1322.83</v>
      </c>
      <c r="D428" s="495">
        <v>0</v>
      </c>
      <c r="E428" s="495">
        <v>470</v>
      </c>
      <c r="F428" s="495">
        <v>470</v>
      </c>
      <c r="G428" s="495">
        <v>0</v>
      </c>
      <c r="H428" s="496">
        <v>35.529886682340134</v>
      </c>
      <c r="I428" s="504"/>
    </row>
    <row r="429" spans="1:9" s="472" customFormat="1" ht="26.25" customHeight="1">
      <c r="A429" s="494" t="s">
        <v>443</v>
      </c>
      <c r="B429" s="495">
        <v>1028</v>
      </c>
      <c r="C429" s="495">
        <v>1019</v>
      </c>
      <c r="D429" s="495">
        <v>0</v>
      </c>
      <c r="E429" s="495">
        <v>9</v>
      </c>
      <c r="F429" s="495">
        <v>0</v>
      </c>
      <c r="G429" s="495">
        <v>0</v>
      </c>
      <c r="H429" s="496">
        <v>0.8754863813229572</v>
      </c>
      <c r="I429" s="504"/>
    </row>
    <row r="430" spans="1:9" s="472" customFormat="1" ht="26.25" customHeight="1">
      <c r="A430" s="494" t="s">
        <v>1103</v>
      </c>
      <c r="B430" s="495">
        <v>9</v>
      </c>
      <c r="C430" s="495">
        <v>0</v>
      </c>
      <c r="D430" s="495">
        <v>0</v>
      </c>
      <c r="E430" s="495">
        <v>9</v>
      </c>
      <c r="F430" s="495">
        <v>0</v>
      </c>
      <c r="G430" s="495">
        <v>0</v>
      </c>
      <c r="H430" s="496">
        <v>100</v>
      </c>
      <c r="I430" s="504"/>
    </row>
    <row r="431" spans="1:9" s="472" customFormat="1" ht="26.25" customHeight="1">
      <c r="A431" s="494" t="s">
        <v>444</v>
      </c>
      <c r="B431" s="495">
        <v>1019</v>
      </c>
      <c r="C431" s="495">
        <v>1019</v>
      </c>
      <c r="D431" s="495">
        <v>0</v>
      </c>
      <c r="E431" s="495">
        <v>0</v>
      </c>
      <c r="F431" s="495">
        <v>0</v>
      </c>
      <c r="G431" s="495">
        <v>0</v>
      </c>
      <c r="H431" s="496">
        <v>0</v>
      </c>
      <c r="I431" s="504"/>
    </row>
    <row r="432" spans="1:9" s="472" customFormat="1" ht="26.25" customHeight="1">
      <c r="A432" s="494" t="s">
        <v>445</v>
      </c>
      <c r="B432" s="495">
        <v>18000</v>
      </c>
      <c r="C432" s="495">
        <v>18000</v>
      </c>
      <c r="D432" s="495">
        <v>0</v>
      </c>
      <c r="E432" s="495">
        <v>18000</v>
      </c>
      <c r="F432" s="495">
        <v>18000</v>
      </c>
      <c r="G432" s="495">
        <v>0</v>
      </c>
      <c r="H432" s="496">
        <v>100</v>
      </c>
      <c r="I432" s="501"/>
    </row>
    <row r="433" spans="1:178" s="472" customFormat="1" ht="27.75" customHeight="1">
      <c r="A433" s="494" t="s">
        <v>446</v>
      </c>
      <c r="B433" s="495">
        <v>18000</v>
      </c>
      <c r="C433" s="495">
        <v>18000</v>
      </c>
      <c r="D433" s="495">
        <v>0</v>
      </c>
      <c r="E433" s="495">
        <v>18000</v>
      </c>
      <c r="F433" s="495">
        <v>18000</v>
      </c>
      <c r="G433" s="495">
        <v>0</v>
      </c>
      <c r="H433" s="496">
        <v>100</v>
      </c>
      <c r="I433" s="504" t="s">
        <v>1104</v>
      </c>
      <c r="J433" s="503"/>
      <c r="K433" s="503"/>
      <c r="L433" s="503"/>
      <c r="M433" s="503"/>
      <c r="N433" s="503"/>
      <c r="O433" s="503"/>
      <c r="P433" s="503"/>
      <c r="Q433" s="503"/>
      <c r="R433" s="503"/>
      <c r="S433" s="503"/>
      <c r="T433" s="503"/>
      <c r="U433" s="503"/>
      <c r="V433" s="503"/>
      <c r="W433" s="503"/>
      <c r="X433" s="503"/>
      <c r="Y433" s="503"/>
      <c r="Z433" s="503"/>
      <c r="AA433" s="503"/>
      <c r="AB433" s="503"/>
      <c r="AC433" s="503"/>
      <c r="AD433" s="503"/>
      <c r="AE433" s="503"/>
      <c r="AF433" s="503"/>
      <c r="AG433" s="503"/>
      <c r="AH433" s="503"/>
      <c r="AI433" s="503"/>
      <c r="AJ433" s="503"/>
      <c r="AK433" s="503"/>
      <c r="AL433" s="503"/>
      <c r="AM433" s="503"/>
      <c r="AN433" s="503"/>
      <c r="AO433" s="503"/>
      <c r="AP433" s="503"/>
      <c r="AQ433" s="503"/>
      <c r="AR433" s="503"/>
      <c r="AS433" s="503"/>
      <c r="AT433" s="503"/>
      <c r="AU433" s="503"/>
      <c r="AV433" s="503"/>
      <c r="AW433" s="503"/>
      <c r="AX433" s="503"/>
      <c r="AY433" s="503"/>
      <c r="AZ433" s="503"/>
      <c r="BA433" s="503"/>
      <c r="BB433" s="503"/>
      <c r="BC433" s="503"/>
      <c r="BD433" s="503"/>
      <c r="BE433" s="503"/>
      <c r="BF433" s="503"/>
      <c r="BG433" s="503"/>
      <c r="BH433" s="503"/>
      <c r="BI433" s="503"/>
      <c r="BJ433" s="503"/>
      <c r="BK433" s="503"/>
      <c r="BL433" s="503"/>
      <c r="BM433" s="503"/>
      <c r="BN433" s="503"/>
      <c r="BO433" s="503"/>
      <c r="BP433" s="503"/>
      <c r="BQ433" s="503"/>
      <c r="BR433" s="503"/>
      <c r="BS433" s="503"/>
      <c r="BT433" s="503"/>
      <c r="BU433" s="503"/>
      <c r="BV433" s="503"/>
      <c r="BW433" s="503"/>
      <c r="BX433" s="503"/>
      <c r="BY433" s="503"/>
      <c r="BZ433" s="503"/>
      <c r="CA433" s="503"/>
      <c r="CB433" s="503"/>
      <c r="CC433" s="503"/>
      <c r="CD433" s="503"/>
      <c r="CE433" s="503"/>
      <c r="CF433" s="503"/>
      <c r="CG433" s="503"/>
      <c r="CH433" s="503"/>
      <c r="CI433" s="503"/>
      <c r="CJ433" s="503"/>
      <c r="CK433" s="503"/>
      <c r="CL433" s="503"/>
      <c r="CM433" s="503"/>
      <c r="CN433" s="503"/>
      <c r="CO433" s="503"/>
      <c r="CP433" s="503"/>
      <c r="CQ433" s="503"/>
      <c r="CR433" s="503"/>
      <c r="CS433" s="503"/>
      <c r="CT433" s="503"/>
      <c r="CU433" s="503"/>
      <c r="CV433" s="503"/>
      <c r="CW433" s="503"/>
      <c r="CX433" s="503"/>
      <c r="CY433" s="503"/>
      <c r="CZ433" s="503"/>
      <c r="DA433" s="503"/>
      <c r="DB433" s="503"/>
      <c r="DC433" s="503"/>
      <c r="DD433" s="503"/>
      <c r="DE433" s="503"/>
      <c r="DF433" s="503"/>
      <c r="DG433" s="503"/>
      <c r="DH433" s="503"/>
      <c r="DI433" s="503"/>
      <c r="DJ433" s="503"/>
      <c r="DK433" s="503"/>
      <c r="DL433" s="503"/>
      <c r="DM433" s="503"/>
      <c r="DN433" s="503"/>
      <c r="DO433" s="503"/>
      <c r="DP433" s="503"/>
      <c r="DQ433" s="503"/>
      <c r="DR433" s="503"/>
      <c r="DS433" s="503"/>
      <c r="DT433" s="503"/>
      <c r="DU433" s="503"/>
      <c r="DV433" s="503"/>
      <c r="DW433" s="503"/>
      <c r="DX433" s="503"/>
      <c r="DY433" s="503"/>
      <c r="DZ433" s="503"/>
      <c r="EA433" s="503"/>
      <c r="EB433" s="503"/>
      <c r="EC433" s="503"/>
      <c r="ED433" s="503"/>
      <c r="EE433" s="503"/>
      <c r="EF433" s="503"/>
      <c r="EG433" s="503"/>
      <c r="EH433" s="503"/>
      <c r="EI433" s="503"/>
      <c r="EJ433" s="503"/>
      <c r="EK433" s="503"/>
      <c r="EL433" s="503"/>
      <c r="EM433" s="503"/>
      <c r="EN433" s="503"/>
      <c r="EO433" s="503"/>
      <c r="EP433" s="503"/>
      <c r="EQ433" s="503"/>
      <c r="ER433" s="503"/>
      <c r="ES433" s="503"/>
      <c r="ET433" s="508"/>
      <c r="EU433" s="508"/>
      <c r="EV433" s="508"/>
      <c r="EW433" s="508"/>
      <c r="EX433" s="508"/>
      <c r="EY433" s="508"/>
      <c r="EZ433" s="508"/>
      <c r="FA433" s="508"/>
      <c r="FB433" s="508"/>
      <c r="FC433" s="508"/>
      <c r="FD433" s="508"/>
      <c r="FE433" s="508"/>
      <c r="FF433" s="508"/>
      <c r="FG433" s="508"/>
      <c r="FH433" s="508"/>
      <c r="FI433" s="508"/>
      <c r="FJ433" s="508"/>
      <c r="FK433" s="508"/>
      <c r="FL433" s="508"/>
      <c r="FM433" s="508"/>
      <c r="FN433" s="508"/>
      <c r="FO433" s="508"/>
      <c r="FP433" s="508"/>
      <c r="FQ433" s="508"/>
      <c r="FR433" s="508"/>
      <c r="FS433" s="508"/>
      <c r="FT433" s="508"/>
      <c r="FU433" s="508"/>
      <c r="FV433" s="508"/>
    </row>
    <row r="434" spans="1:9" s="472" customFormat="1" ht="36" customHeight="1">
      <c r="A434" s="494" t="s">
        <v>1105</v>
      </c>
      <c r="B434" s="495">
        <v>0</v>
      </c>
      <c r="C434" s="495">
        <v>0</v>
      </c>
      <c r="D434" s="495">
        <v>0</v>
      </c>
      <c r="E434" s="495">
        <v>0</v>
      </c>
      <c r="F434" s="495">
        <v>0</v>
      </c>
      <c r="G434" s="495">
        <v>0</v>
      </c>
      <c r="H434" s="496"/>
      <c r="I434" s="504"/>
    </row>
    <row r="435" spans="1:9" s="472" customFormat="1" ht="27.75" customHeight="1">
      <c r="A435" s="494" t="s">
        <v>1106</v>
      </c>
      <c r="B435" s="495">
        <v>0</v>
      </c>
      <c r="C435" s="495">
        <v>0</v>
      </c>
      <c r="D435" s="495">
        <v>0</v>
      </c>
      <c r="E435" s="495">
        <v>0</v>
      </c>
      <c r="F435" s="495">
        <v>0</v>
      </c>
      <c r="G435" s="495">
        <v>0</v>
      </c>
      <c r="H435" s="496"/>
      <c r="I435" s="504"/>
    </row>
    <row r="436" spans="1:9" s="472" customFormat="1" ht="27.75" customHeight="1">
      <c r="A436" s="494" t="s">
        <v>449</v>
      </c>
      <c r="B436" s="495">
        <v>60000</v>
      </c>
      <c r="C436" s="495">
        <v>60000</v>
      </c>
      <c r="D436" s="495">
        <v>0</v>
      </c>
      <c r="E436" s="495">
        <v>0</v>
      </c>
      <c r="F436" s="495">
        <v>0</v>
      </c>
      <c r="G436" s="495">
        <v>0</v>
      </c>
      <c r="H436" s="496">
        <v>0</v>
      </c>
      <c r="I436" s="504"/>
    </row>
    <row r="437" spans="1:9" s="472" customFormat="1" ht="36.75" customHeight="1">
      <c r="A437" s="494" t="s">
        <v>1107</v>
      </c>
      <c r="B437" s="495">
        <v>60000</v>
      </c>
      <c r="C437" s="495">
        <v>60000</v>
      </c>
      <c r="D437" s="495">
        <v>0</v>
      </c>
      <c r="E437" s="495">
        <v>0</v>
      </c>
      <c r="F437" s="495">
        <v>0</v>
      </c>
      <c r="G437" s="495">
        <v>0</v>
      </c>
      <c r="H437" s="496">
        <v>0</v>
      </c>
      <c r="I437" s="504"/>
    </row>
    <row r="438" spans="1:9" s="472" customFormat="1" ht="27" customHeight="1">
      <c r="A438" s="494" t="s">
        <v>1108</v>
      </c>
      <c r="B438" s="495">
        <v>5615</v>
      </c>
      <c r="C438" s="495">
        <v>5615</v>
      </c>
      <c r="D438" s="495">
        <v>0</v>
      </c>
      <c r="E438" s="495">
        <v>3247.370587</v>
      </c>
      <c r="F438" s="495">
        <v>3247.370587</v>
      </c>
      <c r="G438" s="495">
        <v>0</v>
      </c>
      <c r="H438" s="496">
        <v>57.83384838824577</v>
      </c>
      <c r="I438" s="504"/>
    </row>
    <row r="439" spans="1:9" s="472" customFormat="1" ht="27" customHeight="1">
      <c r="A439" s="494" t="s">
        <v>453</v>
      </c>
      <c r="B439" s="495">
        <v>5615</v>
      </c>
      <c r="C439" s="495">
        <v>5615</v>
      </c>
      <c r="D439" s="495">
        <v>0</v>
      </c>
      <c r="E439" s="495">
        <v>3247.370587</v>
      </c>
      <c r="F439" s="495">
        <v>3247.370587</v>
      </c>
      <c r="G439" s="495">
        <v>0</v>
      </c>
      <c r="H439" s="496">
        <v>57.83384838824577</v>
      </c>
      <c r="I439" s="504" t="s">
        <v>1109</v>
      </c>
    </row>
    <row r="440" spans="1:9" s="472" customFormat="1" ht="27" customHeight="1">
      <c r="A440" s="494" t="s">
        <v>64</v>
      </c>
      <c r="B440" s="495">
        <v>50541.03</v>
      </c>
      <c r="C440" s="495">
        <v>50541.03</v>
      </c>
      <c r="D440" s="495">
        <v>0</v>
      </c>
      <c r="E440" s="495">
        <v>21100.200118</v>
      </c>
      <c r="F440" s="495">
        <v>21100.200118</v>
      </c>
      <c r="G440" s="495">
        <v>24</v>
      </c>
      <c r="H440" s="496">
        <v>41.74865474249338</v>
      </c>
      <c r="I440" s="500"/>
    </row>
    <row r="441" spans="1:9" s="472" customFormat="1" ht="27" customHeight="1">
      <c r="A441" s="494" t="s">
        <v>456</v>
      </c>
      <c r="B441" s="495">
        <v>1220.3600000000001</v>
      </c>
      <c r="C441" s="495">
        <v>1220.3600000000001</v>
      </c>
      <c r="D441" s="495">
        <v>0</v>
      </c>
      <c r="E441" s="495">
        <v>1164.720505</v>
      </c>
      <c r="F441" s="495">
        <v>1164.720505</v>
      </c>
      <c r="G441" s="495">
        <v>0</v>
      </c>
      <c r="H441" s="496">
        <v>95.4407310137992</v>
      </c>
      <c r="I441" s="501"/>
    </row>
    <row r="442" spans="1:9" s="472" customFormat="1" ht="27" customHeight="1">
      <c r="A442" s="494" t="s">
        <v>1110</v>
      </c>
      <c r="B442" s="495">
        <v>682.73</v>
      </c>
      <c r="C442" s="495">
        <v>682.73</v>
      </c>
      <c r="D442" s="495">
        <v>0</v>
      </c>
      <c r="E442" s="495">
        <v>474.042686</v>
      </c>
      <c r="F442" s="495">
        <v>474.042686</v>
      </c>
      <c r="G442" s="495">
        <v>0</v>
      </c>
      <c r="H442" s="496">
        <v>69.43340500637147</v>
      </c>
      <c r="I442" s="504"/>
    </row>
    <row r="443" spans="1:9" s="472" customFormat="1" ht="27.75" customHeight="1">
      <c r="A443" s="494" t="s">
        <v>1111</v>
      </c>
      <c r="B443" s="495">
        <v>0</v>
      </c>
      <c r="C443" s="495">
        <v>0</v>
      </c>
      <c r="D443" s="495">
        <v>0</v>
      </c>
      <c r="E443" s="495">
        <v>0</v>
      </c>
      <c r="F443" s="495">
        <v>0</v>
      </c>
      <c r="G443" s="495">
        <v>0</v>
      </c>
      <c r="H443" s="496"/>
      <c r="I443" s="504"/>
    </row>
    <row r="444" spans="1:9" s="472" customFormat="1" ht="27.75" customHeight="1">
      <c r="A444" s="494" t="s">
        <v>457</v>
      </c>
      <c r="B444" s="495">
        <v>537.63</v>
      </c>
      <c r="C444" s="495">
        <v>537.63</v>
      </c>
      <c r="D444" s="495">
        <v>0</v>
      </c>
      <c r="E444" s="495">
        <v>690.677819</v>
      </c>
      <c r="F444" s="495">
        <v>690.677819</v>
      </c>
      <c r="G444" s="495">
        <v>0</v>
      </c>
      <c r="H444" s="496">
        <v>128.46712776444767</v>
      </c>
      <c r="I444" s="504"/>
    </row>
    <row r="445" spans="1:9" s="472" customFormat="1" ht="27.75" customHeight="1">
      <c r="A445" s="494" t="s">
        <v>458</v>
      </c>
      <c r="B445" s="495">
        <v>232.72</v>
      </c>
      <c r="C445" s="495">
        <v>232.72</v>
      </c>
      <c r="D445" s="495">
        <v>0</v>
      </c>
      <c r="E445" s="495">
        <v>164.490522</v>
      </c>
      <c r="F445" s="495">
        <v>164.490522</v>
      </c>
      <c r="G445" s="495">
        <v>0</v>
      </c>
      <c r="H445" s="496">
        <v>70.68172997593675</v>
      </c>
      <c r="I445" s="501"/>
    </row>
    <row r="446" spans="1:9" s="472" customFormat="1" ht="27" customHeight="1">
      <c r="A446" s="494" t="s">
        <v>1112</v>
      </c>
      <c r="B446" s="495">
        <v>232.72</v>
      </c>
      <c r="C446" s="495">
        <v>232.72</v>
      </c>
      <c r="D446" s="495">
        <v>0</v>
      </c>
      <c r="E446" s="495">
        <v>164.490522</v>
      </c>
      <c r="F446" s="495">
        <v>164.490522</v>
      </c>
      <c r="G446" s="495">
        <v>0</v>
      </c>
      <c r="H446" s="496">
        <v>70.68172997593675</v>
      </c>
      <c r="I446" s="504"/>
    </row>
    <row r="447" spans="1:9" s="472" customFormat="1" ht="27.75" customHeight="1">
      <c r="A447" s="494" t="s">
        <v>459</v>
      </c>
      <c r="B447" s="495">
        <v>8328.21</v>
      </c>
      <c r="C447" s="495">
        <v>8328.21</v>
      </c>
      <c r="D447" s="495">
        <v>0</v>
      </c>
      <c r="E447" s="495">
        <v>13358.850971</v>
      </c>
      <c r="F447" s="495">
        <v>13358.850971</v>
      </c>
      <c r="G447" s="495">
        <v>24</v>
      </c>
      <c r="H447" s="496">
        <v>160.40482854058678</v>
      </c>
      <c r="I447" s="504"/>
    </row>
    <row r="448" spans="1:9" s="472" customFormat="1" ht="27.75" customHeight="1">
      <c r="A448" s="494" t="s">
        <v>164</v>
      </c>
      <c r="B448" s="495">
        <v>470.21</v>
      </c>
      <c r="C448" s="495">
        <v>470.21</v>
      </c>
      <c r="D448" s="495">
        <v>0</v>
      </c>
      <c r="E448" s="495">
        <v>178.850971</v>
      </c>
      <c r="F448" s="495">
        <v>178.850971</v>
      </c>
      <c r="G448" s="495">
        <v>0</v>
      </c>
      <c r="H448" s="496">
        <v>38.036403096488804</v>
      </c>
      <c r="I448" s="504"/>
    </row>
    <row r="449" spans="1:9" s="472" customFormat="1" ht="60" customHeight="1">
      <c r="A449" s="494" t="s">
        <v>460</v>
      </c>
      <c r="B449" s="495">
        <v>7858</v>
      </c>
      <c r="C449" s="495">
        <v>7858</v>
      </c>
      <c r="D449" s="495">
        <v>0</v>
      </c>
      <c r="E449" s="495">
        <v>13180</v>
      </c>
      <c r="F449" s="495">
        <v>13180</v>
      </c>
      <c r="G449" s="495">
        <v>24</v>
      </c>
      <c r="H449" s="496">
        <v>167.7271570374141</v>
      </c>
      <c r="I449" s="504" t="s">
        <v>1113</v>
      </c>
    </row>
    <row r="450" spans="1:9" s="472" customFormat="1" ht="28.5" customHeight="1">
      <c r="A450" s="494" t="s">
        <v>461</v>
      </c>
      <c r="B450" s="495">
        <v>35397.6</v>
      </c>
      <c r="C450" s="495">
        <v>35397.6</v>
      </c>
      <c r="D450" s="495">
        <v>0</v>
      </c>
      <c r="E450" s="495">
        <v>3069.992256</v>
      </c>
      <c r="F450" s="495">
        <v>3069.992256</v>
      </c>
      <c r="G450" s="495">
        <v>0</v>
      </c>
      <c r="H450" s="496">
        <v>8.672882500508509</v>
      </c>
      <c r="I450" s="501"/>
    </row>
    <row r="451" spans="1:9" s="472" customFormat="1" ht="28.5" customHeight="1">
      <c r="A451" s="494" t="s">
        <v>1114</v>
      </c>
      <c r="B451" s="495">
        <v>1097.6000000000004</v>
      </c>
      <c r="C451" s="495">
        <v>1097.6000000000004</v>
      </c>
      <c r="D451" s="495">
        <v>0</v>
      </c>
      <c r="E451" s="495">
        <v>1069.992256</v>
      </c>
      <c r="F451" s="495">
        <v>1069.992256</v>
      </c>
      <c r="G451" s="495">
        <v>0</v>
      </c>
      <c r="H451" s="496">
        <v>97.48471720116615</v>
      </c>
      <c r="I451" s="504"/>
    </row>
    <row r="452" spans="1:9" s="472" customFormat="1" ht="28.5" customHeight="1">
      <c r="A452" s="494" t="s">
        <v>165</v>
      </c>
      <c r="B452" s="495">
        <v>0</v>
      </c>
      <c r="C452" s="495">
        <v>0</v>
      </c>
      <c r="D452" s="495">
        <v>0</v>
      </c>
      <c r="E452" s="495">
        <v>0</v>
      </c>
      <c r="F452" s="495">
        <v>0</v>
      </c>
      <c r="G452" s="495">
        <v>0</v>
      </c>
      <c r="H452" s="496"/>
      <c r="I452" s="504"/>
    </row>
    <row r="453" spans="1:9" s="472" customFormat="1" ht="33.75" customHeight="1">
      <c r="A453" s="494" t="s">
        <v>462</v>
      </c>
      <c r="B453" s="495">
        <v>34300</v>
      </c>
      <c r="C453" s="495">
        <v>34300</v>
      </c>
      <c r="D453" s="495">
        <v>0</v>
      </c>
      <c r="E453" s="495">
        <v>2000</v>
      </c>
      <c r="F453" s="495">
        <v>2000</v>
      </c>
      <c r="G453" s="495">
        <v>0</v>
      </c>
      <c r="H453" s="496">
        <v>5.830903790087463</v>
      </c>
      <c r="I453" s="504" t="s">
        <v>1115</v>
      </c>
    </row>
    <row r="454" spans="1:9" s="472" customFormat="1" ht="36" customHeight="1">
      <c r="A454" s="494" t="s">
        <v>463</v>
      </c>
      <c r="B454" s="495">
        <v>5362.14</v>
      </c>
      <c r="C454" s="495">
        <v>5362.14</v>
      </c>
      <c r="D454" s="495">
        <v>0</v>
      </c>
      <c r="E454" s="495">
        <v>3318.145864</v>
      </c>
      <c r="F454" s="495">
        <v>3318.145864</v>
      </c>
      <c r="G454" s="495">
        <v>0</v>
      </c>
      <c r="H454" s="496">
        <v>61.88100019768227</v>
      </c>
      <c r="I454" s="501"/>
    </row>
    <row r="455" spans="1:9" s="472" customFormat="1" ht="33.75" customHeight="1">
      <c r="A455" s="494" t="s">
        <v>1116</v>
      </c>
      <c r="B455" s="495">
        <v>316.65</v>
      </c>
      <c r="C455" s="495">
        <v>316.65</v>
      </c>
      <c r="D455" s="495">
        <v>0</v>
      </c>
      <c r="E455" s="495">
        <v>273.145864</v>
      </c>
      <c r="F455" s="495">
        <v>273.145864</v>
      </c>
      <c r="G455" s="495">
        <v>0</v>
      </c>
      <c r="H455" s="496">
        <v>86.26112869098375</v>
      </c>
      <c r="I455" s="504"/>
    </row>
    <row r="456" spans="1:9" s="472" customFormat="1" ht="37.5" customHeight="1">
      <c r="A456" s="494" t="s">
        <v>1117</v>
      </c>
      <c r="B456" s="495">
        <v>45.49</v>
      </c>
      <c r="C456" s="495">
        <v>45.49</v>
      </c>
      <c r="D456" s="495">
        <v>0</v>
      </c>
      <c r="E456" s="495">
        <v>45</v>
      </c>
      <c r="F456" s="495">
        <v>45</v>
      </c>
      <c r="G456" s="495">
        <v>0</v>
      </c>
      <c r="H456" s="496">
        <v>98.92284018465597</v>
      </c>
      <c r="I456" s="504"/>
    </row>
    <row r="457" spans="1:9" s="472" customFormat="1" ht="28.5" customHeight="1">
      <c r="A457" s="494" t="s">
        <v>464</v>
      </c>
      <c r="B457" s="495">
        <v>5000</v>
      </c>
      <c r="C457" s="495">
        <v>5000</v>
      </c>
      <c r="D457" s="495">
        <v>0</v>
      </c>
      <c r="E457" s="495">
        <v>3000</v>
      </c>
      <c r="F457" s="495">
        <v>3000</v>
      </c>
      <c r="G457" s="495">
        <v>0</v>
      </c>
      <c r="H457" s="496">
        <v>60</v>
      </c>
      <c r="I457" s="504" t="s">
        <v>1118</v>
      </c>
    </row>
    <row r="458" spans="1:9" s="472" customFormat="1" ht="28.5" customHeight="1">
      <c r="A458" s="494" t="s">
        <v>1119</v>
      </c>
      <c r="B458" s="495">
        <v>0</v>
      </c>
      <c r="C458" s="495">
        <v>0</v>
      </c>
      <c r="D458" s="495">
        <v>0</v>
      </c>
      <c r="E458" s="495">
        <v>24</v>
      </c>
      <c r="F458" s="495">
        <v>24</v>
      </c>
      <c r="G458" s="495">
        <v>0</v>
      </c>
      <c r="H458" s="496"/>
      <c r="I458" s="504"/>
    </row>
    <row r="459" spans="1:9" s="472" customFormat="1" ht="21" customHeight="1">
      <c r="A459" s="494" t="s">
        <v>1120</v>
      </c>
      <c r="B459" s="495">
        <v>0</v>
      </c>
      <c r="C459" s="495">
        <v>0</v>
      </c>
      <c r="D459" s="495">
        <v>0</v>
      </c>
      <c r="E459" s="495">
        <v>0</v>
      </c>
      <c r="F459" s="495">
        <v>0</v>
      </c>
      <c r="G459" s="495">
        <v>0</v>
      </c>
      <c r="H459" s="496"/>
      <c r="I459" s="504"/>
    </row>
    <row r="460" spans="1:9" s="472" customFormat="1" ht="31.5" customHeight="1">
      <c r="A460" s="494" t="s">
        <v>466</v>
      </c>
      <c r="B460" s="495"/>
      <c r="C460" s="495"/>
      <c r="D460" s="495"/>
      <c r="E460" s="495">
        <v>24</v>
      </c>
      <c r="F460" s="495">
        <v>24</v>
      </c>
      <c r="G460" s="495">
        <v>0</v>
      </c>
      <c r="H460" s="496"/>
      <c r="I460" s="504"/>
    </row>
    <row r="461" spans="1:9" s="472" customFormat="1" ht="27" customHeight="1">
      <c r="A461" s="494" t="s">
        <v>65</v>
      </c>
      <c r="B461" s="495">
        <v>400.52000000000004</v>
      </c>
      <c r="C461" s="495">
        <v>400.52000000000004</v>
      </c>
      <c r="D461" s="495">
        <v>0</v>
      </c>
      <c r="E461" s="495">
        <v>512.120348</v>
      </c>
      <c r="F461" s="495">
        <v>338.12034800000004</v>
      </c>
      <c r="G461" s="495">
        <v>0</v>
      </c>
      <c r="H461" s="496">
        <v>127.86386397683012</v>
      </c>
      <c r="I461" s="500">
        <v>0</v>
      </c>
    </row>
    <row r="462" spans="1:9" s="472" customFormat="1" ht="27" customHeight="1">
      <c r="A462" s="494" t="s">
        <v>468</v>
      </c>
      <c r="B462" s="495">
        <v>400.52000000000004</v>
      </c>
      <c r="C462" s="495">
        <v>400.52000000000004</v>
      </c>
      <c r="D462" s="495">
        <v>0</v>
      </c>
      <c r="E462" s="495">
        <v>458.12034800000004</v>
      </c>
      <c r="F462" s="495">
        <v>338.12034800000004</v>
      </c>
      <c r="G462" s="495">
        <v>0</v>
      </c>
      <c r="H462" s="496">
        <v>114.38139119145112</v>
      </c>
      <c r="I462" s="501"/>
    </row>
    <row r="463" spans="1:9" s="472" customFormat="1" ht="27" customHeight="1">
      <c r="A463" s="494" t="s">
        <v>1121</v>
      </c>
      <c r="B463" s="495">
        <v>296.85</v>
      </c>
      <c r="C463" s="495">
        <v>296.85</v>
      </c>
      <c r="D463" s="495">
        <v>0</v>
      </c>
      <c r="E463" s="495">
        <v>259.618216</v>
      </c>
      <c r="F463" s="495">
        <v>259.618216</v>
      </c>
      <c r="G463" s="495">
        <v>0</v>
      </c>
      <c r="H463" s="496">
        <v>87.45771130200438</v>
      </c>
      <c r="I463" s="504"/>
    </row>
    <row r="464" spans="1:9" s="472" customFormat="1" ht="27" customHeight="1">
      <c r="A464" s="494" t="s">
        <v>469</v>
      </c>
      <c r="B464" s="495">
        <v>103.67</v>
      </c>
      <c r="C464" s="495">
        <v>103.67</v>
      </c>
      <c r="D464" s="495">
        <v>0</v>
      </c>
      <c r="E464" s="495">
        <v>198.50213200000002</v>
      </c>
      <c r="F464" s="495">
        <v>78.502132</v>
      </c>
      <c r="G464" s="495">
        <v>0</v>
      </c>
      <c r="H464" s="496">
        <v>191.4749995177004</v>
      </c>
      <c r="I464" s="504"/>
    </row>
    <row r="465" spans="1:9" s="472" customFormat="1" ht="27" customHeight="1">
      <c r="A465" s="494" t="s">
        <v>1122</v>
      </c>
      <c r="B465" s="495"/>
      <c r="C465" s="495"/>
      <c r="D465" s="495"/>
      <c r="E465" s="495">
        <v>54</v>
      </c>
      <c r="F465" s="495">
        <v>0</v>
      </c>
      <c r="G465" s="495">
        <v>0</v>
      </c>
      <c r="H465" s="496"/>
      <c r="I465" s="504"/>
    </row>
    <row r="466" spans="1:9" s="472" customFormat="1" ht="27" customHeight="1">
      <c r="A466" s="494" t="s">
        <v>1123</v>
      </c>
      <c r="B466" s="495"/>
      <c r="C466" s="495"/>
      <c r="D466" s="495"/>
      <c r="E466" s="495">
        <v>54</v>
      </c>
      <c r="F466" s="495">
        <v>0</v>
      </c>
      <c r="G466" s="495">
        <v>0</v>
      </c>
      <c r="H466" s="496"/>
      <c r="I466" s="504"/>
    </row>
    <row r="467" spans="1:9" s="472" customFormat="1" ht="27" customHeight="1">
      <c r="A467" s="494" t="s">
        <v>66</v>
      </c>
      <c r="B467" s="495">
        <v>258.07</v>
      </c>
      <c r="C467" s="495">
        <v>258.07</v>
      </c>
      <c r="D467" s="495">
        <v>0</v>
      </c>
      <c r="E467" s="495">
        <v>1296.714414</v>
      </c>
      <c r="F467" s="495">
        <v>1296.714414</v>
      </c>
      <c r="G467" s="495">
        <v>0</v>
      </c>
      <c r="H467" s="496">
        <v>502.46615801914214</v>
      </c>
      <c r="I467" s="501"/>
    </row>
    <row r="468" spans="1:9" s="472" customFormat="1" ht="27" customHeight="1">
      <c r="A468" s="494" t="s">
        <v>474</v>
      </c>
      <c r="B468" s="495">
        <v>258.07</v>
      </c>
      <c r="C468" s="495">
        <v>258.07</v>
      </c>
      <c r="D468" s="495">
        <v>0</v>
      </c>
      <c r="E468" s="495">
        <v>1296.714414</v>
      </c>
      <c r="F468" s="495">
        <v>1296.714414</v>
      </c>
      <c r="G468" s="495">
        <v>0</v>
      </c>
      <c r="H468" s="496">
        <v>502.46615801914214</v>
      </c>
      <c r="I468" s="501"/>
    </row>
    <row r="469" spans="1:9" s="472" customFormat="1" ht="45" customHeight="1">
      <c r="A469" s="494" t="s">
        <v>164</v>
      </c>
      <c r="B469" s="495">
        <v>258.07</v>
      </c>
      <c r="C469" s="495">
        <v>258.07</v>
      </c>
      <c r="D469" s="495">
        <v>0</v>
      </c>
      <c r="E469" s="495">
        <v>1296.714414</v>
      </c>
      <c r="F469" s="495">
        <v>1296.714414</v>
      </c>
      <c r="G469" s="495">
        <v>0</v>
      </c>
      <c r="H469" s="496">
        <v>502.46615801914214</v>
      </c>
      <c r="I469" s="501" t="s">
        <v>1124</v>
      </c>
    </row>
    <row r="470" spans="1:9" s="472" customFormat="1" ht="26.25" customHeight="1">
      <c r="A470" s="494" t="s">
        <v>177</v>
      </c>
      <c r="B470" s="495">
        <v>0</v>
      </c>
      <c r="C470" s="495">
        <v>0</v>
      </c>
      <c r="D470" s="495">
        <v>0</v>
      </c>
      <c r="E470" s="495">
        <v>0</v>
      </c>
      <c r="F470" s="495">
        <v>0</v>
      </c>
      <c r="G470" s="495">
        <v>0</v>
      </c>
      <c r="H470" s="496"/>
      <c r="I470" s="501"/>
    </row>
    <row r="471" spans="1:9" s="472" customFormat="1" ht="26.25" customHeight="1">
      <c r="A471" s="494" t="s">
        <v>1125</v>
      </c>
      <c r="B471" s="495">
        <v>0</v>
      </c>
      <c r="C471" s="495">
        <v>0</v>
      </c>
      <c r="D471" s="495">
        <v>0</v>
      </c>
      <c r="E471" s="495">
        <v>0</v>
      </c>
      <c r="F471" s="495">
        <v>0</v>
      </c>
      <c r="G471" s="495">
        <v>0</v>
      </c>
      <c r="H471" s="496"/>
      <c r="I471" s="505"/>
    </row>
    <row r="472" spans="1:9" s="472" customFormat="1" ht="26.25" customHeight="1">
      <c r="A472" s="494" t="s">
        <v>1126</v>
      </c>
      <c r="B472" s="495">
        <v>0</v>
      </c>
      <c r="C472" s="495">
        <v>0</v>
      </c>
      <c r="D472" s="495">
        <v>0</v>
      </c>
      <c r="E472" s="495">
        <v>0</v>
      </c>
      <c r="F472" s="495">
        <v>0</v>
      </c>
      <c r="G472" s="495">
        <v>0</v>
      </c>
      <c r="H472" s="496"/>
      <c r="I472" s="505"/>
    </row>
    <row r="473" spans="1:9" s="472" customFormat="1" ht="26.25" customHeight="1">
      <c r="A473" s="494" t="s">
        <v>68</v>
      </c>
      <c r="B473" s="495">
        <v>7375.32</v>
      </c>
      <c r="C473" s="495">
        <v>7375.32</v>
      </c>
      <c r="D473" s="495">
        <v>0</v>
      </c>
      <c r="E473" s="495">
        <v>13773.676975</v>
      </c>
      <c r="F473" s="495">
        <v>13773.676975</v>
      </c>
      <c r="G473" s="495">
        <v>0</v>
      </c>
      <c r="H473" s="496">
        <v>186.75361848706225</v>
      </c>
      <c r="I473" s="505"/>
    </row>
    <row r="474" spans="1:9" s="472" customFormat="1" ht="27" customHeight="1">
      <c r="A474" s="494" t="s">
        <v>478</v>
      </c>
      <c r="B474" s="495">
        <v>7218.77</v>
      </c>
      <c r="C474" s="495">
        <v>7218.77</v>
      </c>
      <c r="D474" s="495">
        <v>0</v>
      </c>
      <c r="E474" s="495">
        <v>13249.960074999999</v>
      </c>
      <c r="F474" s="495">
        <v>13249.960074999999</v>
      </c>
      <c r="G474" s="495">
        <v>0</v>
      </c>
      <c r="H474" s="496">
        <v>183.54872194293486</v>
      </c>
      <c r="I474" s="505"/>
    </row>
    <row r="475" spans="1:9" s="472" customFormat="1" ht="27" customHeight="1">
      <c r="A475" s="494" t="s">
        <v>1127</v>
      </c>
      <c r="B475" s="495">
        <v>1977.57</v>
      </c>
      <c r="C475" s="495">
        <v>1977.57</v>
      </c>
      <c r="D475" s="495">
        <v>0</v>
      </c>
      <c r="E475" s="495">
        <v>1756.690075</v>
      </c>
      <c r="F475" s="495">
        <v>1756.690075</v>
      </c>
      <c r="G475" s="495">
        <v>0</v>
      </c>
      <c r="H475" s="496">
        <v>88.8307405047609</v>
      </c>
      <c r="I475" s="505"/>
    </row>
    <row r="476" spans="1:9" s="472" customFormat="1" ht="27" customHeight="1">
      <c r="A476" s="494" t="s">
        <v>165</v>
      </c>
      <c r="B476" s="495">
        <v>494</v>
      </c>
      <c r="C476" s="495">
        <v>494</v>
      </c>
      <c r="D476" s="495">
        <v>0</v>
      </c>
      <c r="E476" s="495">
        <v>532.27</v>
      </c>
      <c r="F476" s="495">
        <v>532.27</v>
      </c>
      <c r="G476" s="495">
        <v>0</v>
      </c>
      <c r="H476" s="496">
        <v>107.74696356275304</v>
      </c>
      <c r="I476" s="505"/>
    </row>
    <row r="477" spans="1:9" s="472" customFormat="1" ht="43.5" customHeight="1">
      <c r="A477" s="494" t="s">
        <v>480</v>
      </c>
      <c r="B477" s="495"/>
      <c r="C477" s="495"/>
      <c r="D477" s="495"/>
      <c r="E477" s="495">
        <v>7201</v>
      </c>
      <c r="F477" s="495">
        <v>7201</v>
      </c>
      <c r="G477" s="495">
        <v>0</v>
      </c>
      <c r="H477" s="496"/>
      <c r="I477" s="505" t="s">
        <v>1128</v>
      </c>
    </row>
    <row r="478" spans="1:9" s="472" customFormat="1" ht="63" customHeight="1">
      <c r="A478" s="494" t="s">
        <v>486</v>
      </c>
      <c r="B478" s="495">
        <v>4747.2</v>
      </c>
      <c r="C478" s="495">
        <v>4747.2</v>
      </c>
      <c r="D478" s="495">
        <v>0</v>
      </c>
      <c r="E478" s="495">
        <v>3760</v>
      </c>
      <c r="F478" s="495">
        <v>3760</v>
      </c>
      <c r="G478" s="495">
        <v>0</v>
      </c>
      <c r="H478" s="496">
        <v>79.20458375463431</v>
      </c>
      <c r="I478" s="505" t="s">
        <v>1129</v>
      </c>
    </row>
    <row r="479" spans="1:9" s="472" customFormat="1" ht="26.25" customHeight="1">
      <c r="A479" s="494" t="s">
        <v>487</v>
      </c>
      <c r="B479" s="495">
        <v>156.55</v>
      </c>
      <c r="C479" s="495">
        <v>156.55</v>
      </c>
      <c r="D479" s="495">
        <v>0</v>
      </c>
      <c r="E479" s="495">
        <v>234.57690000000002</v>
      </c>
      <c r="F479" s="495">
        <v>234.57690000000002</v>
      </c>
      <c r="G479" s="495">
        <v>0</v>
      </c>
      <c r="H479" s="496">
        <v>149.84152028106038</v>
      </c>
      <c r="I479" s="505"/>
    </row>
    <row r="480" spans="1:9" s="472" customFormat="1" ht="26.25" customHeight="1">
      <c r="A480" s="494" t="s">
        <v>164</v>
      </c>
      <c r="B480" s="495"/>
      <c r="C480" s="495"/>
      <c r="D480" s="495"/>
      <c r="E480" s="495">
        <v>57.1164</v>
      </c>
      <c r="F480" s="495">
        <v>57.1164</v>
      </c>
      <c r="G480" s="495">
        <v>0</v>
      </c>
      <c r="H480" s="496"/>
      <c r="I480" s="505"/>
    </row>
    <row r="481" spans="1:9" s="472" customFormat="1" ht="26.25" customHeight="1">
      <c r="A481" s="494" t="s">
        <v>488</v>
      </c>
      <c r="B481" s="495">
        <v>145.75</v>
      </c>
      <c r="C481" s="495">
        <v>145.75</v>
      </c>
      <c r="D481" s="495">
        <v>0</v>
      </c>
      <c r="E481" s="495">
        <v>108.6605</v>
      </c>
      <c r="F481" s="495">
        <v>108.6605</v>
      </c>
      <c r="G481" s="495">
        <v>0</v>
      </c>
      <c r="H481" s="496">
        <v>74.55265866209263</v>
      </c>
      <c r="I481" s="504"/>
    </row>
    <row r="482" spans="1:9" s="472" customFormat="1" ht="26.25" customHeight="1">
      <c r="A482" s="494" t="s">
        <v>489</v>
      </c>
      <c r="B482" s="495">
        <v>10.8</v>
      </c>
      <c r="C482" s="495">
        <v>10.8</v>
      </c>
      <c r="D482" s="495"/>
      <c r="E482" s="495">
        <v>58</v>
      </c>
      <c r="F482" s="495">
        <v>58</v>
      </c>
      <c r="G482" s="495">
        <v>0</v>
      </c>
      <c r="H482" s="496">
        <v>537.0370370370371</v>
      </c>
      <c r="I482" s="504"/>
    </row>
    <row r="483" spans="1:9" s="472" customFormat="1" ht="26.25" customHeight="1">
      <c r="A483" s="494" t="s">
        <v>490</v>
      </c>
      <c r="B483" s="495">
        <v>11</v>
      </c>
      <c r="C483" s="495">
        <v>11</v>
      </c>
      <c r="D483" s="495">
        <v>0</v>
      </c>
      <c r="E483" s="495">
        <v>10.8</v>
      </c>
      <c r="F483" s="495">
        <v>10.8</v>
      </c>
      <c r="G483" s="495">
        <v>0</v>
      </c>
      <c r="H483" s="496">
        <v>98.18181818181819</v>
      </c>
      <c r="I483" s="516"/>
    </row>
    <row r="484" spans="1:9" s="472" customFormat="1" ht="26.25" customHeight="1">
      <c r="A484" s="494" t="s">
        <v>1130</v>
      </c>
      <c r="B484" s="495"/>
      <c r="C484" s="495"/>
      <c r="D484" s="495"/>
      <c r="E484" s="495">
        <v>289.14</v>
      </c>
      <c r="F484" s="495">
        <v>289.14</v>
      </c>
      <c r="G484" s="495">
        <v>0</v>
      </c>
      <c r="H484" s="496"/>
      <c r="I484" s="516"/>
    </row>
    <row r="485" spans="1:9" s="472" customFormat="1" ht="31.5" customHeight="1">
      <c r="A485" s="494" t="s">
        <v>1131</v>
      </c>
      <c r="B485" s="495"/>
      <c r="C485" s="495"/>
      <c r="D485" s="495"/>
      <c r="E485" s="495">
        <v>289.14</v>
      </c>
      <c r="F485" s="495">
        <v>289.14</v>
      </c>
      <c r="G485" s="495">
        <v>0</v>
      </c>
      <c r="H485" s="496"/>
      <c r="I485" s="516"/>
    </row>
    <row r="486" spans="1:9" s="472" customFormat="1" ht="26.25" customHeight="1">
      <c r="A486" s="494" t="s">
        <v>69</v>
      </c>
      <c r="B486" s="495">
        <v>30508.99</v>
      </c>
      <c r="C486" s="495">
        <v>30508.99</v>
      </c>
      <c r="D486" s="495">
        <v>0</v>
      </c>
      <c r="E486" s="495">
        <v>36624.085232</v>
      </c>
      <c r="F486" s="495">
        <v>36624.085232</v>
      </c>
      <c r="G486" s="495">
        <v>379</v>
      </c>
      <c r="H486" s="496">
        <v>120.04358463521734</v>
      </c>
      <c r="I486" s="501"/>
    </row>
    <row r="487" spans="1:9" s="472" customFormat="1" ht="27" customHeight="1">
      <c r="A487" s="494" t="s">
        <v>492</v>
      </c>
      <c r="B487" s="495">
        <v>19148</v>
      </c>
      <c r="C487" s="495">
        <v>19148</v>
      </c>
      <c r="D487" s="495">
        <v>0</v>
      </c>
      <c r="E487" s="495">
        <v>23658.08</v>
      </c>
      <c r="F487" s="495">
        <v>23658.08</v>
      </c>
      <c r="G487" s="495">
        <v>379</v>
      </c>
      <c r="H487" s="496">
        <v>123.55379151869647</v>
      </c>
      <c r="I487" s="504"/>
    </row>
    <row r="488" spans="1:9" s="472" customFormat="1" ht="51" customHeight="1">
      <c r="A488" s="494" t="s">
        <v>493</v>
      </c>
      <c r="B488" s="495">
        <v>18000</v>
      </c>
      <c r="C488" s="495">
        <v>18000</v>
      </c>
      <c r="D488" s="495">
        <v>0</v>
      </c>
      <c r="E488" s="495">
        <v>18676.08</v>
      </c>
      <c r="F488" s="495">
        <v>18676.08</v>
      </c>
      <c r="G488" s="495">
        <v>379</v>
      </c>
      <c r="H488" s="496">
        <v>103.756</v>
      </c>
      <c r="I488" s="504" t="s">
        <v>1132</v>
      </c>
    </row>
    <row r="489" spans="1:9" s="472" customFormat="1" ht="25.5" customHeight="1">
      <c r="A489" s="515" t="s">
        <v>494</v>
      </c>
      <c r="B489" s="495"/>
      <c r="C489" s="495"/>
      <c r="D489" s="495"/>
      <c r="E489" s="495">
        <v>210</v>
      </c>
      <c r="F489" s="495">
        <v>210</v>
      </c>
      <c r="G489" s="495">
        <v>0</v>
      </c>
      <c r="H489" s="496"/>
      <c r="I489" s="504"/>
    </row>
    <row r="490" spans="1:9" s="472" customFormat="1" ht="25.5" customHeight="1">
      <c r="A490" s="494" t="s">
        <v>1133</v>
      </c>
      <c r="B490" s="495">
        <v>273</v>
      </c>
      <c r="C490" s="495">
        <v>273</v>
      </c>
      <c r="D490" s="495">
        <v>0</v>
      </c>
      <c r="E490" s="495">
        <v>0</v>
      </c>
      <c r="F490" s="495">
        <v>0</v>
      </c>
      <c r="G490" s="495">
        <v>0</v>
      </c>
      <c r="H490" s="496">
        <v>0</v>
      </c>
      <c r="I490" s="504"/>
    </row>
    <row r="491" spans="1:9" s="472" customFormat="1" ht="25.5" customHeight="1">
      <c r="A491" s="494" t="s">
        <v>495</v>
      </c>
      <c r="B491" s="495">
        <v>875</v>
      </c>
      <c r="C491" s="495">
        <v>875</v>
      </c>
      <c r="D491" s="495">
        <v>0</v>
      </c>
      <c r="E491" s="495">
        <v>4772</v>
      </c>
      <c r="F491" s="495">
        <v>4772</v>
      </c>
      <c r="G491" s="495">
        <v>0</v>
      </c>
      <c r="H491" s="496">
        <v>545.3714285714286</v>
      </c>
      <c r="I491" s="504"/>
    </row>
    <row r="492" spans="1:9" s="472" customFormat="1" ht="25.5" customHeight="1">
      <c r="A492" s="494" t="s">
        <v>1134</v>
      </c>
      <c r="B492" s="495">
        <v>0</v>
      </c>
      <c r="C492" s="495">
        <v>0</v>
      </c>
      <c r="D492" s="495">
        <v>0</v>
      </c>
      <c r="E492" s="495">
        <v>0</v>
      </c>
      <c r="F492" s="495">
        <v>0</v>
      </c>
      <c r="G492" s="495">
        <v>0</v>
      </c>
      <c r="H492" s="496"/>
      <c r="I492" s="504"/>
    </row>
    <row r="493" spans="1:9" s="472" customFormat="1" ht="25.5" customHeight="1">
      <c r="A493" s="494" t="s">
        <v>496</v>
      </c>
      <c r="B493" s="495">
        <v>7360.99</v>
      </c>
      <c r="C493" s="495">
        <v>7360.99</v>
      </c>
      <c r="D493" s="495">
        <v>0</v>
      </c>
      <c r="E493" s="495">
        <v>12966.005232</v>
      </c>
      <c r="F493" s="495">
        <v>12966.005232</v>
      </c>
      <c r="G493" s="495">
        <v>0</v>
      </c>
      <c r="H493" s="496">
        <v>176.1448559500828</v>
      </c>
      <c r="I493" s="501"/>
    </row>
    <row r="494" spans="1:9" s="472" customFormat="1" ht="25.5" customHeight="1">
      <c r="A494" s="494" t="s">
        <v>497</v>
      </c>
      <c r="B494" s="495">
        <v>7360.99</v>
      </c>
      <c r="C494" s="495">
        <v>7360.99</v>
      </c>
      <c r="D494" s="495">
        <v>0</v>
      </c>
      <c r="E494" s="495">
        <v>12966.005232</v>
      </c>
      <c r="F494" s="495">
        <v>12966.005232</v>
      </c>
      <c r="G494" s="495">
        <v>0</v>
      </c>
      <c r="H494" s="496">
        <v>176.1448559500828</v>
      </c>
      <c r="I494" s="504"/>
    </row>
    <row r="495" spans="1:9" s="472" customFormat="1" ht="25.5" customHeight="1">
      <c r="A495" s="494" t="s">
        <v>498</v>
      </c>
      <c r="B495" s="495">
        <v>4000</v>
      </c>
      <c r="C495" s="495">
        <v>4000</v>
      </c>
      <c r="D495" s="495">
        <v>0</v>
      </c>
      <c r="E495" s="495">
        <v>0</v>
      </c>
      <c r="F495" s="495">
        <v>0</v>
      </c>
      <c r="G495" s="495">
        <v>0</v>
      </c>
      <c r="H495" s="496">
        <v>0</v>
      </c>
      <c r="I495" s="504"/>
    </row>
    <row r="496" spans="1:9" s="472" customFormat="1" ht="25.5" customHeight="1">
      <c r="A496" s="494" t="s">
        <v>1135</v>
      </c>
      <c r="B496" s="495">
        <v>4000</v>
      </c>
      <c r="C496" s="495">
        <v>4000</v>
      </c>
      <c r="D496" s="495">
        <v>0</v>
      </c>
      <c r="E496" s="495">
        <v>0</v>
      </c>
      <c r="F496" s="495">
        <v>0</v>
      </c>
      <c r="G496" s="495">
        <v>0</v>
      </c>
      <c r="H496" s="496">
        <v>0</v>
      </c>
      <c r="I496" s="505"/>
    </row>
    <row r="497" spans="1:9" s="472" customFormat="1" ht="25.5" customHeight="1">
      <c r="A497" s="494" t="s">
        <v>70</v>
      </c>
      <c r="B497" s="495">
        <v>1567.31</v>
      </c>
      <c r="C497" s="495">
        <v>1567.31</v>
      </c>
      <c r="D497" s="495">
        <v>0</v>
      </c>
      <c r="E497" s="495">
        <v>1563.2193320000001</v>
      </c>
      <c r="F497" s="495">
        <v>1543.2193320000001</v>
      </c>
      <c r="G497" s="495">
        <v>0</v>
      </c>
      <c r="H497" s="496">
        <v>99.73900070821983</v>
      </c>
      <c r="I497" s="501"/>
    </row>
    <row r="498" spans="1:9" s="472" customFormat="1" ht="25.5" customHeight="1">
      <c r="A498" s="494" t="s">
        <v>501</v>
      </c>
      <c r="B498" s="495">
        <v>1567.31</v>
      </c>
      <c r="C498" s="495">
        <v>1567.31</v>
      </c>
      <c r="D498" s="495">
        <v>0</v>
      </c>
      <c r="E498" s="495">
        <v>1563.2193320000001</v>
      </c>
      <c r="F498" s="495">
        <v>1543.2193320000001</v>
      </c>
      <c r="G498" s="495">
        <v>0</v>
      </c>
      <c r="H498" s="496">
        <v>99.73900070821983</v>
      </c>
      <c r="I498" s="501"/>
    </row>
    <row r="499" spans="1:9" s="472" customFormat="1" ht="25.5" customHeight="1">
      <c r="A499" s="494" t="s">
        <v>1136</v>
      </c>
      <c r="B499" s="495">
        <v>3.95</v>
      </c>
      <c r="C499" s="495">
        <v>3.95</v>
      </c>
      <c r="D499" s="495">
        <v>0</v>
      </c>
      <c r="E499" s="495">
        <v>5</v>
      </c>
      <c r="F499" s="495">
        <v>5</v>
      </c>
      <c r="G499" s="495">
        <v>0</v>
      </c>
      <c r="H499" s="496">
        <v>126.58227848101265</v>
      </c>
      <c r="I499" s="504"/>
    </row>
    <row r="500" spans="1:9" s="472" customFormat="1" ht="25.5" customHeight="1">
      <c r="A500" s="494" t="s">
        <v>165</v>
      </c>
      <c r="B500" s="495">
        <v>0</v>
      </c>
      <c r="C500" s="495">
        <v>0</v>
      </c>
      <c r="D500" s="495">
        <v>0</v>
      </c>
      <c r="E500" s="495">
        <v>0</v>
      </c>
      <c r="F500" s="495">
        <v>0</v>
      </c>
      <c r="G500" s="495">
        <v>0</v>
      </c>
      <c r="H500" s="496"/>
      <c r="I500" s="504"/>
    </row>
    <row r="501" spans="1:9" s="472" customFormat="1" ht="25.5" customHeight="1">
      <c r="A501" s="494" t="s">
        <v>173</v>
      </c>
      <c r="B501" s="495">
        <v>0</v>
      </c>
      <c r="C501" s="495">
        <v>0</v>
      </c>
      <c r="D501" s="495">
        <v>0</v>
      </c>
      <c r="E501" s="495">
        <v>20</v>
      </c>
      <c r="F501" s="495">
        <v>0</v>
      </c>
      <c r="G501" s="495">
        <v>0</v>
      </c>
      <c r="H501" s="496"/>
      <c r="I501" s="504"/>
    </row>
    <row r="502" spans="1:9" s="472" customFormat="1" ht="27" customHeight="1">
      <c r="A502" s="494" t="s">
        <v>502</v>
      </c>
      <c r="B502" s="495">
        <v>1076</v>
      </c>
      <c r="C502" s="495">
        <v>1076</v>
      </c>
      <c r="D502" s="495">
        <v>0</v>
      </c>
      <c r="E502" s="495">
        <v>1076</v>
      </c>
      <c r="F502" s="495">
        <v>1076</v>
      </c>
      <c r="G502" s="495">
        <v>0</v>
      </c>
      <c r="H502" s="496">
        <v>100</v>
      </c>
      <c r="I502" s="504" t="s">
        <v>1137</v>
      </c>
    </row>
    <row r="503" spans="1:9" s="472" customFormat="1" ht="27" customHeight="1">
      <c r="A503" s="494" t="s">
        <v>503</v>
      </c>
      <c r="B503" s="495">
        <v>107.39</v>
      </c>
      <c r="C503" s="495">
        <v>107.39</v>
      </c>
      <c r="D503" s="495">
        <v>0</v>
      </c>
      <c r="E503" s="495">
        <v>114.830846</v>
      </c>
      <c r="F503" s="495">
        <v>114.830846</v>
      </c>
      <c r="G503" s="495">
        <v>0</v>
      </c>
      <c r="H503" s="496">
        <v>106.92880715150386</v>
      </c>
      <c r="I503" s="504"/>
    </row>
    <row r="504" spans="1:9" s="472" customFormat="1" ht="27" customHeight="1">
      <c r="A504" s="494" t="s">
        <v>177</v>
      </c>
      <c r="B504" s="495">
        <v>98.92</v>
      </c>
      <c r="C504" s="495">
        <v>98.92</v>
      </c>
      <c r="D504" s="495">
        <v>0</v>
      </c>
      <c r="E504" s="495">
        <v>0</v>
      </c>
      <c r="F504" s="495">
        <v>0</v>
      </c>
      <c r="G504" s="495">
        <v>0</v>
      </c>
      <c r="H504" s="496">
        <v>0</v>
      </c>
      <c r="I504" s="504"/>
    </row>
    <row r="505" spans="1:9" s="472" customFormat="1" ht="27" customHeight="1">
      <c r="A505" s="494" t="s">
        <v>504</v>
      </c>
      <c r="B505" s="495">
        <v>281.05</v>
      </c>
      <c r="C505" s="495">
        <v>281.05</v>
      </c>
      <c r="D505" s="495">
        <v>0</v>
      </c>
      <c r="E505" s="495">
        <v>347.388486</v>
      </c>
      <c r="F505" s="495">
        <v>347.388486</v>
      </c>
      <c r="G505" s="495">
        <v>0</v>
      </c>
      <c r="H505" s="496">
        <v>123.6038021704323</v>
      </c>
      <c r="I505" s="504"/>
    </row>
    <row r="506" spans="1:9" s="472" customFormat="1" ht="24" customHeight="1">
      <c r="A506" s="494" t="s">
        <v>1138</v>
      </c>
      <c r="B506" s="495">
        <v>0</v>
      </c>
      <c r="C506" s="495">
        <v>0</v>
      </c>
      <c r="D506" s="495">
        <v>0</v>
      </c>
      <c r="E506" s="495">
        <v>0</v>
      </c>
      <c r="F506" s="495">
        <v>0</v>
      </c>
      <c r="G506" s="495">
        <v>0</v>
      </c>
      <c r="H506" s="496"/>
      <c r="I506" s="501"/>
    </row>
    <row r="507" spans="1:9" s="472" customFormat="1" ht="27" customHeight="1">
      <c r="A507" s="494" t="s">
        <v>1139</v>
      </c>
      <c r="B507" s="495">
        <v>0</v>
      </c>
      <c r="C507" s="495">
        <v>0</v>
      </c>
      <c r="D507" s="495">
        <v>0</v>
      </c>
      <c r="E507" s="495">
        <v>0</v>
      </c>
      <c r="F507" s="495">
        <v>0</v>
      </c>
      <c r="G507" s="495">
        <v>0</v>
      </c>
      <c r="H507" s="496"/>
      <c r="I507" s="504"/>
    </row>
    <row r="508" spans="1:9" s="472" customFormat="1" ht="27" customHeight="1">
      <c r="A508" s="494" t="s">
        <v>71</v>
      </c>
      <c r="B508" s="495">
        <v>6756.75</v>
      </c>
      <c r="C508" s="495">
        <v>6756.75</v>
      </c>
      <c r="D508" s="495">
        <v>0</v>
      </c>
      <c r="E508" s="495">
        <v>7780.092443</v>
      </c>
      <c r="F508" s="495">
        <v>7780.092443</v>
      </c>
      <c r="G508" s="495">
        <v>10</v>
      </c>
      <c r="H508" s="496">
        <v>115.1454833018833</v>
      </c>
      <c r="I508" s="500">
        <v>0</v>
      </c>
    </row>
    <row r="509" spans="1:9" s="472" customFormat="1" ht="27" customHeight="1">
      <c r="A509" s="494" t="s">
        <v>506</v>
      </c>
      <c r="B509" s="495">
        <v>2371.65</v>
      </c>
      <c r="C509" s="495">
        <v>2371.65</v>
      </c>
      <c r="D509" s="495">
        <v>0</v>
      </c>
      <c r="E509" s="495">
        <v>1808.84713</v>
      </c>
      <c r="F509" s="495">
        <v>1808.84713</v>
      </c>
      <c r="G509" s="495">
        <v>0</v>
      </c>
      <c r="H509" s="496">
        <v>76.26956464908397</v>
      </c>
      <c r="I509" s="500">
        <v>0</v>
      </c>
    </row>
    <row r="510" spans="1:9" s="472" customFormat="1" ht="27" customHeight="1">
      <c r="A510" s="494" t="s">
        <v>164</v>
      </c>
      <c r="B510" s="495">
        <v>831.47</v>
      </c>
      <c r="C510" s="495">
        <v>831.47</v>
      </c>
      <c r="D510" s="495">
        <v>0</v>
      </c>
      <c r="E510" s="495">
        <v>465.14226</v>
      </c>
      <c r="F510" s="495">
        <v>465.14226</v>
      </c>
      <c r="G510" s="495">
        <v>0</v>
      </c>
      <c r="H510" s="496">
        <v>55.94215786498611</v>
      </c>
      <c r="I510" s="504"/>
    </row>
    <row r="511" spans="1:9" s="472" customFormat="1" ht="27" customHeight="1">
      <c r="A511" s="494" t="s">
        <v>507</v>
      </c>
      <c r="B511" s="495">
        <v>1155.94</v>
      </c>
      <c r="C511" s="495">
        <v>1155.94</v>
      </c>
      <c r="D511" s="495">
        <v>0</v>
      </c>
      <c r="E511" s="495">
        <v>852.82487</v>
      </c>
      <c r="F511" s="495">
        <v>852.82487</v>
      </c>
      <c r="G511" s="495">
        <v>0</v>
      </c>
      <c r="H511" s="496">
        <v>73.77760696921986</v>
      </c>
      <c r="I511" s="504"/>
    </row>
    <row r="512" spans="1:9" s="472" customFormat="1" ht="27" customHeight="1">
      <c r="A512" s="494" t="s">
        <v>508</v>
      </c>
      <c r="B512" s="495">
        <v>270.9</v>
      </c>
      <c r="C512" s="495">
        <v>270.9</v>
      </c>
      <c r="D512" s="495">
        <v>0</v>
      </c>
      <c r="E512" s="495">
        <v>489.88</v>
      </c>
      <c r="F512" s="495">
        <v>489.88</v>
      </c>
      <c r="G512" s="495">
        <v>0</v>
      </c>
      <c r="H512" s="496">
        <v>180.8342561830934</v>
      </c>
      <c r="I512" s="504"/>
    </row>
    <row r="513" spans="1:9" s="472" customFormat="1" ht="27" customHeight="1">
      <c r="A513" s="494" t="s">
        <v>177</v>
      </c>
      <c r="B513" s="495">
        <v>113.34</v>
      </c>
      <c r="C513" s="495">
        <v>113.34</v>
      </c>
      <c r="D513" s="495">
        <v>0</v>
      </c>
      <c r="E513" s="495">
        <v>0</v>
      </c>
      <c r="F513" s="495">
        <v>0</v>
      </c>
      <c r="G513" s="495">
        <v>0</v>
      </c>
      <c r="H513" s="496">
        <v>0</v>
      </c>
      <c r="I513" s="504"/>
    </row>
    <row r="514" spans="1:9" s="472" customFormat="1" ht="27" customHeight="1">
      <c r="A514" s="494" t="s">
        <v>509</v>
      </c>
      <c r="B514" s="495"/>
      <c r="C514" s="495"/>
      <c r="D514" s="495"/>
      <c r="E514" s="495">
        <v>1</v>
      </c>
      <c r="F514" s="495">
        <v>1</v>
      </c>
      <c r="G514" s="495">
        <v>0</v>
      </c>
      <c r="H514" s="496"/>
      <c r="I514" s="504"/>
    </row>
    <row r="515" spans="1:9" s="472" customFormat="1" ht="27" customHeight="1">
      <c r="A515" s="494" t="s">
        <v>510</v>
      </c>
      <c r="B515" s="495">
        <v>1592.17</v>
      </c>
      <c r="C515" s="495">
        <v>1592.17</v>
      </c>
      <c r="D515" s="495">
        <v>0</v>
      </c>
      <c r="E515" s="495">
        <v>2761.393118</v>
      </c>
      <c r="F515" s="495">
        <v>2761.393118</v>
      </c>
      <c r="G515" s="495">
        <v>0</v>
      </c>
      <c r="H515" s="496">
        <v>173.43582142610398</v>
      </c>
      <c r="I515" s="504"/>
    </row>
    <row r="516" spans="1:9" s="472" customFormat="1" ht="27" customHeight="1">
      <c r="A516" s="494" t="s">
        <v>164</v>
      </c>
      <c r="B516" s="495">
        <v>1592.17</v>
      </c>
      <c r="C516" s="495">
        <v>1592.17</v>
      </c>
      <c r="D516" s="495">
        <v>0</v>
      </c>
      <c r="E516" s="495">
        <v>1700</v>
      </c>
      <c r="F516" s="495">
        <v>1700</v>
      </c>
      <c r="G516" s="495">
        <v>0</v>
      </c>
      <c r="H516" s="496">
        <v>106.77251801001148</v>
      </c>
      <c r="I516" s="504" t="s">
        <v>1140</v>
      </c>
    </row>
    <row r="517" spans="1:9" s="472" customFormat="1" ht="26.25" customHeight="1">
      <c r="A517" s="494" t="s">
        <v>1141</v>
      </c>
      <c r="B517" s="495"/>
      <c r="C517" s="495"/>
      <c r="D517" s="495"/>
      <c r="E517" s="495">
        <v>600</v>
      </c>
      <c r="F517" s="495">
        <v>600</v>
      </c>
      <c r="G517" s="495">
        <v>0</v>
      </c>
      <c r="H517" s="496"/>
      <c r="I517" s="504"/>
    </row>
    <row r="518" spans="1:9" s="472" customFormat="1" ht="26.25" customHeight="1">
      <c r="A518" s="494" t="s">
        <v>1142</v>
      </c>
      <c r="B518" s="495"/>
      <c r="C518" s="495"/>
      <c r="D518" s="495"/>
      <c r="E518" s="495">
        <v>461.393118</v>
      </c>
      <c r="F518" s="495">
        <v>461.393118</v>
      </c>
      <c r="G518" s="495">
        <v>0</v>
      </c>
      <c r="H518" s="496"/>
      <c r="I518" s="504"/>
    </row>
    <row r="519" spans="1:9" s="472" customFormat="1" ht="26.25" customHeight="1">
      <c r="A519" s="494" t="s">
        <v>512</v>
      </c>
      <c r="B519" s="495">
        <v>1237.1499999999999</v>
      </c>
      <c r="C519" s="495">
        <v>1237.1499999999999</v>
      </c>
      <c r="D519" s="495">
        <v>0</v>
      </c>
      <c r="E519" s="495">
        <v>1020.821331</v>
      </c>
      <c r="F519" s="495">
        <v>1020.821331</v>
      </c>
      <c r="G519" s="495">
        <v>0</v>
      </c>
      <c r="H519" s="496">
        <v>82.51394988481591</v>
      </c>
      <c r="I519" s="500">
        <v>0</v>
      </c>
    </row>
    <row r="520" spans="1:9" s="472" customFormat="1" ht="26.25" customHeight="1">
      <c r="A520" s="494" t="s">
        <v>164</v>
      </c>
      <c r="B520" s="495">
        <v>4.87</v>
      </c>
      <c r="C520" s="495">
        <v>4.87</v>
      </c>
      <c r="D520" s="495">
        <v>0</v>
      </c>
      <c r="E520" s="495">
        <v>0</v>
      </c>
      <c r="F520" s="495">
        <v>0</v>
      </c>
      <c r="G520" s="495">
        <v>0</v>
      </c>
      <c r="H520" s="496">
        <v>0</v>
      </c>
      <c r="I520" s="500"/>
    </row>
    <row r="521" spans="1:9" s="472" customFormat="1" ht="26.25" customHeight="1">
      <c r="A521" s="494" t="s">
        <v>513</v>
      </c>
      <c r="B521" s="495">
        <v>1232.28</v>
      </c>
      <c r="C521" s="495">
        <v>1232.28</v>
      </c>
      <c r="D521" s="495">
        <v>0</v>
      </c>
      <c r="E521" s="495">
        <v>1020.821331</v>
      </c>
      <c r="F521" s="495">
        <v>1020.821331</v>
      </c>
      <c r="G521" s="495">
        <v>0</v>
      </c>
      <c r="H521" s="496">
        <v>82.84004698607458</v>
      </c>
      <c r="I521" s="504"/>
    </row>
    <row r="522" spans="1:9" s="472" customFormat="1" ht="26.25" customHeight="1">
      <c r="A522" s="494" t="s">
        <v>177</v>
      </c>
      <c r="B522" s="495">
        <v>0</v>
      </c>
      <c r="C522" s="495">
        <v>0</v>
      </c>
      <c r="D522" s="495">
        <v>0</v>
      </c>
      <c r="E522" s="495">
        <v>0</v>
      </c>
      <c r="F522" s="495">
        <v>0</v>
      </c>
      <c r="G522" s="495">
        <v>0</v>
      </c>
      <c r="H522" s="496"/>
      <c r="I522" s="504"/>
    </row>
    <row r="523" spans="1:9" s="472" customFormat="1" ht="26.25" customHeight="1">
      <c r="A523" s="494" t="s">
        <v>1143</v>
      </c>
      <c r="B523" s="495">
        <v>195.78</v>
      </c>
      <c r="C523" s="495">
        <v>195.78</v>
      </c>
      <c r="D523" s="495">
        <v>0</v>
      </c>
      <c r="E523" s="495">
        <v>384.030864</v>
      </c>
      <c r="F523" s="495">
        <v>384.030864</v>
      </c>
      <c r="G523" s="495">
        <v>0</v>
      </c>
      <c r="H523" s="496">
        <v>196.15428746552251</v>
      </c>
      <c r="I523" s="500">
        <v>0</v>
      </c>
    </row>
    <row r="524" spans="1:9" s="472" customFormat="1" ht="26.25" customHeight="1">
      <c r="A524" s="494" t="s">
        <v>1144</v>
      </c>
      <c r="B524" s="495">
        <v>146.78</v>
      </c>
      <c r="C524" s="495">
        <v>146.78</v>
      </c>
      <c r="D524" s="495">
        <v>0</v>
      </c>
      <c r="E524" s="495">
        <v>188.030864</v>
      </c>
      <c r="F524" s="495">
        <v>188.030864</v>
      </c>
      <c r="G524" s="495">
        <v>0</v>
      </c>
      <c r="H524" s="496">
        <v>128.1038724621883</v>
      </c>
      <c r="I524" s="504"/>
    </row>
    <row r="525" spans="1:9" s="472" customFormat="1" ht="26.25" customHeight="1">
      <c r="A525" s="494" t="s">
        <v>516</v>
      </c>
      <c r="B525" s="495">
        <v>49</v>
      </c>
      <c r="C525" s="495">
        <v>49</v>
      </c>
      <c r="D525" s="495">
        <v>0</v>
      </c>
      <c r="E525" s="495">
        <v>196</v>
      </c>
      <c r="F525" s="495">
        <v>196</v>
      </c>
      <c r="G525" s="495">
        <v>0</v>
      </c>
      <c r="H525" s="496">
        <v>400</v>
      </c>
      <c r="I525" s="504"/>
    </row>
    <row r="526" spans="1:9" s="472" customFormat="1" ht="26.25" customHeight="1">
      <c r="A526" s="494" t="s">
        <v>517</v>
      </c>
      <c r="B526" s="495">
        <v>360</v>
      </c>
      <c r="C526" s="495">
        <v>360</v>
      </c>
      <c r="D526" s="495">
        <v>0</v>
      </c>
      <c r="E526" s="495">
        <v>200</v>
      </c>
      <c r="F526" s="495">
        <v>200</v>
      </c>
      <c r="G526" s="495">
        <v>0</v>
      </c>
      <c r="H526" s="496">
        <v>55.55555555555556</v>
      </c>
      <c r="I526" s="504"/>
    </row>
    <row r="527" spans="1:9" s="472" customFormat="1" ht="26.25" customHeight="1">
      <c r="A527" s="494" t="s">
        <v>518</v>
      </c>
      <c r="B527" s="495">
        <v>360</v>
      </c>
      <c r="C527" s="495">
        <v>360</v>
      </c>
      <c r="D527" s="495">
        <v>0</v>
      </c>
      <c r="E527" s="495">
        <v>200</v>
      </c>
      <c r="F527" s="495">
        <v>200</v>
      </c>
      <c r="G527" s="495">
        <v>0</v>
      </c>
      <c r="H527" s="496">
        <v>55.55555555555556</v>
      </c>
      <c r="I527" s="504"/>
    </row>
    <row r="528" spans="1:9" s="472" customFormat="1" ht="26.25" customHeight="1">
      <c r="A528" s="494" t="s">
        <v>519</v>
      </c>
      <c r="B528" s="495">
        <v>1000</v>
      </c>
      <c r="C528" s="495">
        <v>1000</v>
      </c>
      <c r="D528" s="495">
        <v>0</v>
      </c>
      <c r="E528" s="495">
        <v>411</v>
      </c>
      <c r="F528" s="495">
        <v>411</v>
      </c>
      <c r="G528" s="495">
        <v>0</v>
      </c>
      <c r="H528" s="496">
        <v>41.099999999999994</v>
      </c>
      <c r="I528" s="500"/>
    </row>
    <row r="529" spans="1:9" s="472" customFormat="1" ht="26.25" customHeight="1">
      <c r="A529" s="494" t="s">
        <v>520</v>
      </c>
      <c r="B529" s="495">
        <v>1000</v>
      </c>
      <c r="C529" s="495">
        <v>1000</v>
      </c>
      <c r="D529" s="495">
        <v>0</v>
      </c>
      <c r="E529" s="495">
        <v>411</v>
      </c>
      <c r="F529" s="495">
        <v>411</v>
      </c>
      <c r="G529" s="495">
        <v>0</v>
      </c>
      <c r="H529" s="496">
        <v>41.099999999999994</v>
      </c>
      <c r="I529" s="504" t="s">
        <v>1145</v>
      </c>
    </row>
    <row r="530" spans="1:9" s="472" customFormat="1" ht="26.25" customHeight="1">
      <c r="A530" s="494" t="s">
        <v>1146</v>
      </c>
      <c r="B530" s="495"/>
      <c r="C530" s="495"/>
      <c r="D530" s="495"/>
      <c r="E530" s="495">
        <v>1194</v>
      </c>
      <c r="F530" s="495">
        <v>1194</v>
      </c>
      <c r="G530" s="495">
        <v>10</v>
      </c>
      <c r="H530" s="496"/>
      <c r="I530" s="504"/>
    </row>
    <row r="531" spans="1:9" s="472" customFormat="1" ht="33" customHeight="1">
      <c r="A531" s="494" t="s">
        <v>1147</v>
      </c>
      <c r="B531" s="495"/>
      <c r="C531" s="495"/>
      <c r="D531" s="495"/>
      <c r="E531" s="495">
        <v>1194</v>
      </c>
      <c r="F531" s="495">
        <v>1194</v>
      </c>
      <c r="G531" s="495">
        <v>10</v>
      </c>
      <c r="H531" s="496"/>
      <c r="I531" s="504"/>
    </row>
    <row r="532" spans="1:9" s="472" customFormat="1" ht="26.25" customHeight="1">
      <c r="A532" s="494" t="s">
        <v>645</v>
      </c>
      <c r="B532" s="495">
        <v>10120</v>
      </c>
      <c r="C532" s="495">
        <v>10120</v>
      </c>
      <c r="D532" s="495">
        <v>120</v>
      </c>
      <c r="E532" s="495">
        <v>7200</v>
      </c>
      <c r="F532" s="495">
        <v>7200</v>
      </c>
      <c r="G532" s="495">
        <v>200</v>
      </c>
      <c r="H532" s="496">
        <v>71.14624505928853</v>
      </c>
      <c r="I532" s="501"/>
    </row>
    <row r="533" spans="1:9" s="472" customFormat="1" ht="26.25" customHeight="1">
      <c r="A533" s="494" t="s">
        <v>646</v>
      </c>
      <c r="B533" s="495">
        <v>26050.31</v>
      </c>
      <c r="C533" s="495">
        <v>26050.31</v>
      </c>
      <c r="D533" s="495">
        <v>0</v>
      </c>
      <c r="E533" s="495">
        <v>28033</v>
      </c>
      <c r="F533" s="495">
        <v>28033</v>
      </c>
      <c r="G533" s="495">
        <v>0</v>
      </c>
      <c r="H533" s="496">
        <v>107.61100347750178</v>
      </c>
      <c r="I533" s="501"/>
    </row>
    <row r="534" spans="1:9" s="472" customFormat="1" ht="26.25" customHeight="1">
      <c r="A534" s="494" t="s">
        <v>526</v>
      </c>
      <c r="B534" s="495">
        <v>26050.31</v>
      </c>
      <c r="C534" s="495">
        <v>26050.31</v>
      </c>
      <c r="D534" s="495">
        <v>0</v>
      </c>
      <c r="E534" s="495">
        <v>28033</v>
      </c>
      <c r="F534" s="495">
        <v>28033</v>
      </c>
      <c r="G534" s="495">
        <v>0</v>
      </c>
      <c r="H534" s="496">
        <v>107.61100347750178</v>
      </c>
      <c r="I534" s="504"/>
    </row>
    <row r="535" spans="1:9" s="472" customFormat="1" ht="26.25" customHeight="1">
      <c r="A535" s="494" t="s">
        <v>527</v>
      </c>
      <c r="B535" s="495">
        <v>25980.04</v>
      </c>
      <c r="C535" s="495">
        <v>25980.04</v>
      </c>
      <c r="D535" s="495">
        <v>0</v>
      </c>
      <c r="E535" s="495">
        <v>28020</v>
      </c>
      <c r="F535" s="495">
        <v>28020</v>
      </c>
      <c r="G535" s="495">
        <v>0</v>
      </c>
      <c r="H535" s="496">
        <v>107.85202794145043</v>
      </c>
      <c r="I535" s="504" t="s">
        <v>1148</v>
      </c>
    </row>
    <row r="536" spans="1:9" s="472" customFormat="1" ht="36" customHeight="1">
      <c r="A536" s="494" t="s">
        <v>1149</v>
      </c>
      <c r="B536" s="495">
        <v>70.27</v>
      </c>
      <c r="C536" s="495">
        <v>70.27</v>
      </c>
      <c r="D536" s="495">
        <v>0</v>
      </c>
      <c r="E536" s="495">
        <v>13</v>
      </c>
      <c r="F536" s="495">
        <v>13</v>
      </c>
      <c r="G536" s="495">
        <v>0</v>
      </c>
      <c r="H536" s="496">
        <v>18.500071154119823</v>
      </c>
      <c r="I536" s="504" t="s">
        <v>1150</v>
      </c>
    </row>
    <row r="537" spans="1:9" s="472" customFormat="1" ht="26.25" customHeight="1">
      <c r="A537" s="494" t="s">
        <v>1151</v>
      </c>
      <c r="B537" s="495"/>
      <c r="C537" s="495"/>
      <c r="D537" s="495"/>
      <c r="E537" s="495">
        <v>195</v>
      </c>
      <c r="F537" s="495">
        <v>195</v>
      </c>
      <c r="G537" s="495">
        <v>0</v>
      </c>
      <c r="H537" s="496"/>
      <c r="I537" s="504"/>
    </row>
    <row r="538" spans="1:9" s="472" customFormat="1" ht="34.5" customHeight="1">
      <c r="A538" s="494" t="s">
        <v>530</v>
      </c>
      <c r="B538" s="495"/>
      <c r="C538" s="495"/>
      <c r="D538" s="495"/>
      <c r="E538" s="495">
        <v>195</v>
      </c>
      <c r="F538" s="495">
        <v>195</v>
      </c>
      <c r="G538" s="495">
        <v>0</v>
      </c>
      <c r="H538" s="496"/>
      <c r="I538" s="504" t="s">
        <v>1152</v>
      </c>
    </row>
    <row r="539" spans="1:9" s="472" customFormat="1" ht="26.25" customHeight="1">
      <c r="A539" s="494" t="s">
        <v>1153</v>
      </c>
      <c r="B539" s="495">
        <v>37814</v>
      </c>
      <c r="C539" s="495">
        <v>37814</v>
      </c>
      <c r="D539" s="495">
        <v>0</v>
      </c>
      <c r="E539" s="495">
        <v>87711</v>
      </c>
      <c r="F539" s="495">
        <v>86693</v>
      </c>
      <c r="G539" s="495">
        <v>0</v>
      </c>
      <c r="H539" s="496">
        <v>231.95377373459567</v>
      </c>
      <c r="I539" s="501"/>
    </row>
    <row r="540" spans="1:9" s="472" customFormat="1" ht="26.25" customHeight="1">
      <c r="A540" s="494" t="s">
        <v>1154</v>
      </c>
      <c r="B540" s="495">
        <v>36282</v>
      </c>
      <c r="C540" s="495">
        <v>36282</v>
      </c>
      <c r="D540" s="495">
        <v>0</v>
      </c>
      <c r="E540" s="495">
        <v>83128.42</v>
      </c>
      <c r="F540" s="495">
        <v>83128.42</v>
      </c>
      <c r="G540" s="495">
        <v>0</v>
      </c>
      <c r="H540" s="496">
        <v>229.11752384102311</v>
      </c>
      <c r="I540" s="504"/>
    </row>
    <row r="541" spans="1:9" s="472" customFormat="1" ht="57" customHeight="1">
      <c r="A541" s="494" t="s">
        <v>789</v>
      </c>
      <c r="B541" s="495">
        <v>1532</v>
      </c>
      <c r="C541" s="495">
        <v>1532</v>
      </c>
      <c r="D541" s="495">
        <v>0</v>
      </c>
      <c r="E541" s="495">
        <v>4582.58</v>
      </c>
      <c r="F541" s="495">
        <v>3564.58</v>
      </c>
      <c r="G541" s="495">
        <v>0</v>
      </c>
      <c r="H541" s="496">
        <v>299.1240208877285</v>
      </c>
      <c r="I541" s="505" t="s">
        <v>1155</v>
      </c>
    </row>
  </sheetData>
  <sheetProtection/>
  <autoFilter ref="A4:GV541"/>
  <mergeCells count="10">
    <mergeCell ref="A1:I1"/>
    <mergeCell ref="A3:A4"/>
    <mergeCell ref="B3:B4"/>
    <mergeCell ref="C3:C4"/>
    <mergeCell ref="D3:D4"/>
    <mergeCell ref="E3:E4"/>
    <mergeCell ref="F3:F4"/>
    <mergeCell ref="G3:G4"/>
    <mergeCell ref="H3:H4"/>
    <mergeCell ref="I3:I4"/>
  </mergeCells>
  <printOptions horizontalCentered="1"/>
  <pageMargins left="0.9798611111111111" right="0.9798611111111111" top="1.1805555555555556" bottom="0.9798611111111111" header="0.5118055555555555" footer="0.7909722222222222"/>
  <pageSetup firstPageNumber="73" useFirstPageNumber="1" fitToHeight="0" horizontalDpi="600" verticalDpi="600" orientation="landscape" paperSize="9" scale="84"/>
  <headerFooter>
    <oddFooter>&amp;C— &amp;P —</oddFooter>
  </headerFooter>
</worksheet>
</file>

<file path=xl/worksheets/sheet18.xml><?xml version="1.0" encoding="utf-8"?>
<worksheet xmlns="http://schemas.openxmlformats.org/spreadsheetml/2006/main" xmlns:r="http://schemas.openxmlformats.org/officeDocument/2006/relationships">
  <sheetPr>
    <tabColor indexed="10"/>
    <pageSetUpPr fitToPage="1"/>
  </sheetPr>
  <dimension ref="A1:IU25"/>
  <sheetViews>
    <sheetView view="pageBreakPreview" zoomScale="70" zoomScaleSheetLayoutView="70" workbookViewId="0" topLeftCell="A10">
      <selection activeCell="F25" sqref="F25"/>
    </sheetView>
  </sheetViews>
  <sheetFormatPr defaultColWidth="9.00390625" defaultRowHeight="14.25"/>
  <cols>
    <col min="1" max="1" width="57.125" style="0" customWidth="1"/>
    <col min="2" max="2" width="36.00390625" style="0" customWidth="1"/>
    <col min="3" max="3" width="45.50390625" style="0" customWidth="1"/>
    <col min="7" max="7" width="32.50390625" style="0" customWidth="1"/>
  </cols>
  <sheetData>
    <row r="1" spans="1:3" ht="39.75" customHeight="1">
      <c r="A1" s="404" t="s">
        <v>1156</v>
      </c>
      <c r="B1" s="404"/>
      <c r="C1" s="404"/>
    </row>
    <row r="2" spans="1:3" s="401" customFormat="1" ht="18.75" customHeight="1">
      <c r="A2" s="371" t="s">
        <v>1157</v>
      </c>
      <c r="B2" s="371"/>
      <c r="C2" s="373" t="s">
        <v>2</v>
      </c>
    </row>
    <row r="3" spans="1:3" s="401" customFormat="1" ht="27.75" customHeight="1">
      <c r="A3" s="375" t="s">
        <v>1158</v>
      </c>
      <c r="B3" s="375" t="s">
        <v>595</v>
      </c>
      <c r="C3" s="375" t="s">
        <v>95</v>
      </c>
    </row>
    <row r="4" spans="1:3" s="401" customFormat="1" ht="27.75" customHeight="1">
      <c r="A4" s="380" t="s">
        <v>1159</v>
      </c>
      <c r="B4" s="463">
        <f>SUM(B5:B18)</f>
        <v>1033881</v>
      </c>
      <c r="C4" s="464"/>
    </row>
    <row r="5" spans="1:3" s="401" customFormat="1" ht="27.75" customHeight="1">
      <c r="A5" s="376" t="s">
        <v>1160</v>
      </c>
      <c r="B5" s="465">
        <v>154382</v>
      </c>
      <c r="C5" s="466"/>
    </row>
    <row r="6" spans="1:3" s="401" customFormat="1" ht="27.75" customHeight="1">
      <c r="A6" s="376" t="s">
        <v>1161</v>
      </c>
      <c r="B6" s="465">
        <v>87264</v>
      </c>
      <c r="C6" s="466"/>
    </row>
    <row r="7" spans="1:3" s="401" customFormat="1" ht="27.75" customHeight="1">
      <c r="A7" s="376" t="s">
        <v>1162</v>
      </c>
      <c r="B7" s="465">
        <v>102214</v>
      </c>
      <c r="C7" s="466"/>
    </row>
    <row r="8" spans="1:3" s="401" customFormat="1" ht="27.75" customHeight="1">
      <c r="A8" s="376" t="s">
        <v>1163</v>
      </c>
      <c r="B8" s="465">
        <v>621</v>
      </c>
      <c r="C8" s="459"/>
    </row>
    <row r="9" spans="1:3" s="401" customFormat="1" ht="27.75" customHeight="1">
      <c r="A9" s="376" t="s">
        <v>1164</v>
      </c>
      <c r="B9" s="465">
        <v>164203</v>
      </c>
      <c r="C9" s="466"/>
    </row>
    <row r="10" spans="1:3" s="401" customFormat="1" ht="27.75" customHeight="1">
      <c r="A10" s="376" t="s">
        <v>1165</v>
      </c>
      <c r="B10" s="465">
        <v>132475</v>
      </c>
      <c r="C10" s="459"/>
    </row>
    <row r="11" spans="1:3" s="401" customFormat="1" ht="27.75" customHeight="1">
      <c r="A11" s="376" t="s">
        <v>1166</v>
      </c>
      <c r="B11" s="465">
        <v>41231</v>
      </c>
      <c r="C11" s="459"/>
    </row>
    <row r="12" spans="1:3" s="401" customFormat="1" ht="27.75" customHeight="1">
      <c r="A12" s="376" t="s">
        <v>1167</v>
      </c>
      <c r="B12" s="465">
        <v>7734</v>
      </c>
      <c r="C12" s="459"/>
    </row>
    <row r="13" spans="1:3" s="401" customFormat="1" ht="27.75" customHeight="1">
      <c r="A13" s="376" t="s">
        <v>1168</v>
      </c>
      <c r="B13" s="465">
        <v>5171</v>
      </c>
      <c r="C13" s="459"/>
    </row>
    <row r="14" spans="1:3" s="401" customFormat="1" ht="27.75" customHeight="1">
      <c r="A14" s="376" t="s">
        <v>1169</v>
      </c>
      <c r="B14" s="465">
        <v>149976</v>
      </c>
      <c r="C14" s="459"/>
    </row>
    <row r="15" spans="1:3" s="401" customFormat="1" ht="27.75" customHeight="1">
      <c r="A15" s="376" t="s">
        <v>1170</v>
      </c>
      <c r="B15" s="465">
        <v>28020</v>
      </c>
      <c r="C15" s="459"/>
    </row>
    <row r="16" spans="1:3" s="401" customFormat="1" ht="27.75" customHeight="1">
      <c r="A16" s="376" t="s">
        <v>1171</v>
      </c>
      <c r="B16" s="465">
        <v>54</v>
      </c>
      <c r="C16" s="418"/>
    </row>
    <row r="17" spans="1:3" ht="27.75" customHeight="1">
      <c r="A17" s="376" t="s">
        <v>1172</v>
      </c>
      <c r="B17" s="465">
        <v>74673</v>
      </c>
      <c r="C17" s="466"/>
    </row>
    <row r="18" spans="1:3" ht="27.75" customHeight="1">
      <c r="A18" s="376" t="s">
        <v>1173</v>
      </c>
      <c r="B18" s="465">
        <f>17225+14404+54234</f>
        <v>85863</v>
      </c>
      <c r="C18" s="466"/>
    </row>
    <row r="19" spans="1:255" s="462" customFormat="1" ht="14.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462" customFormat="1" ht="14.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462" customFormat="1" ht="12"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462"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462"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5" spans="1:255" s="462"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sheetData>
  <sheetProtection/>
  <mergeCells count="1">
    <mergeCell ref="A1:C1"/>
  </mergeCells>
  <printOptions horizontalCentered="1"/>
  <pageMargins left="0.9798611111111111" right="0.9798611111111111" top="1.1805555555555556" bottom="0.9798611111111111" header="0.5118055555555555" footer="0.7909722222222222"/>
  <pageSetup firstPageNumber="112" useFirstPageNumber="1" fitToHeight="0" fitToWidth="1" horizontalDpi="600" verticalDpi="600" orientation="landscape" paperSize="9" scale="84"/>
  <headerFooter>
    <oddFooter>&amp;C— &amp;P —</oddFooter>
  </headerFooter>
</worksheet>
</file>

<file path=xl/worksheets/sheet19.xml><?xml version="1.0" encoding="utf-8"?>
<worksheet xmlns="http://schemas.openxmlformats.org/spreadsheetml/2006/main" xmlns:r="http://schemas.openxmlformats.org/officeDocument/2006/relationships">
  <sheetPr>
    <tabColor indexed="10"/>
    <pageSetUpPr fitToPage="1"/>
  </sheetPr>
  <dimension ref="A1:C30"/>
  <sheetViews>
    <sheetView zoomScaleSheetLayoutView="82" workbookViewId="0" topLeftCell="A10">
      <selection activeCell="E10" sqref="E10"/>
    </sheetView>
  </sheetViews>
  <sheetFormatPr defaultColWidth="9.00390625" defaultRowHeight="14.25"/>
  <cols>
    <col min="1" max="1" width="51.25390625" style="0" customWidth="1"/>
    <col min="2" max="2" width="45.875" style="0" customWidth="1"/>
    <col min="3" max="3" width="41.00390625" style="0" customWidth="1"/>
    <col min="5" max="5" width="32.50390625" style="0" customWidth="1"/>
  </cols>
  <sheetData>
    <row r="1" spans="1:3" ht="29.25" customHeight="1">
      <c r="A1" s="404" t="s">
        <v>1174</v>
      </c>
      <c r="B1" s="404"/>
      <c r="C1" s="404"/>
    </row>
    <row r="2" spans="1:3" s="401" customFormat="1" ht="18.75" customHeight="1">
      <c r="A2" s="371" t="s">
        <v>1175</v>
      </c>
      <c r="B2" s="457"/>
      <c r="C2" s="458" t="s">
        <v>2</v>
      </c>
    </row>
    <row r="3" spans="1:3" s="401" customFormat="1" ht="26.25" customHeight="1">
      <c r="A3" s="375" t="s">
        <v>1158</v>
      </c>
      <c r="B3" s="375" t="s">
        <v>595</v>
      </c>
      <c r="C3" s="375" t="s">
        <v>95</v>
      </c>
    </row>
    <row r="4" spans="1:3" s="401" customFormat="1" ht="26.25" customHeight="1">
      <c r="A4" s="380" t="s">
        <v>1159</v>
      </c>
      <c r="B4" s="459">
        <v>151805</v>
      </c>
      <c r="C4" s="460"/>
    </row>
    <row r="5" spans="1:3" s="401" customFormat="1" ht="26.25" customHeight="1">
      <c r="A5" s="376" t="s">
        <v>1160</v>
      </c>
      <c r="B5" s="459">
        <v>53964</v>
      </c>
      <c r="C5" s="460"/>
    </row>
    <row r="6" spans="1:3" s="401" customFormat="1" ht="26.25" customHeight="1">
      <c r="A6" s="376" t="s">
        <v>1176</v>
      </c>
      <c r="B6" s="459">
        <v>34989</v>
      </c>
      <c r="C6" s="460"/>
    </row>
    <row r="7" spans="1:3" s="401" customFormat="1" ht="26.25" customHeight="1">
      <c r="A7" s="376" t="s">
        <v>1177</v>
      </c>
      <c r="B7" s="459">
        <v>10478</v>
      </c>
      <c r="C7" s="460"/>
    </row>
    <row r="8" spans="1:3" s="401" customFormat="1" ht="26.25" customHeight="1">
      <c r="A8" s="376" t="s">
        <v>1178</v>
      </c>
      <c r="B8" s="459">
        <v>6932</v>
      </c>
      <c r="C8" s="460"/>
    </row>
    <row r="9" spans="1:3" s="401" customFormat="1" ht="26.25" customHeight="1">
      <c r="A9" s="376" t="s">
        <v>1179</v>
      </c>
      <c r="B9" s="459">
        <v>1565</v>
      </c>
      <c r="C9" s="460"/>
    </row>
    <row r="10" spans="1:3" s="401" customFormat="1" ht="26.25" customHeight="1">
      <c r="A10" s="376" t="s">
        <v>1161</v>
      </c>
      <c r="B10" s="459">
        <v>7077</v>
      </c>
      <c r="C10" s="460"/>
    </row>
    <row r="11" spans="1:3" s="401" customFormat="1" ht="26.25" customHeight="1">
      <c r="A11" s="376" t="s">
        <v>1180</v>
      </c>
      <c r="B11" s="459">
        <v>4924</v>
      </c>
      <c r="C11" s="460"/>
    </row>
    <row r="12" spans="1:3" s="401" customFormat="1" ht="26.25" customHeight="1">
      <c r="A12" s="376" t="s">
        <v>1181</v>
      </c>
      <c r="B12" s="459">
        <v>16</v>
      </c>
      <c r="C12" s="460"/>
    </row>
    <row r="13" spans="1:3" s="401" customFormat="1" ht="26.25" customHeight="1">
      <c r="A13" s="376" t="s">
        <v>1182</v>
      </c>
      <c r="B13" s="459">
        <v>38</v>
      </c>
      <c r="C13" s="460"/>
    </row>
    <row r="14" spans="1:3" s="401" customFormat="1" ht="26.25" customHeight="1">
      <c r="A14" s="376" t="s">
        <v>1183</v>
      </c>
      <c r="B14" s="459">
        <v>4</v>
      </c>
      <c r="C14" s="460"/>
    </row>
    <row r="15" spans="1:3" s="401" customFormat="1" ht="26.25" customHeight="1">
      <c r="A15" s="376" t="s">
        <v>1184</v>
      </c>
      <c r="B15" s="459">
        <v>24</v>
      </c>
      <c r="C15" s="460"/>
    </row>
    <row r="16" spans="1:3" s="401" customFormat="1" ht="26.25" customHeight="1">
      <c r="A16" s="376" t="s">
        <v>1185</v>
      </c>
      <c r="B16" s="459">
        <v>10</v>
      </c>
      <c r="C16" s="460"/>
    </row>
    <row r="17" spans="1:3" s="401" customFormat="1" ht="26.25" customHeight="1">
      <c r="A17" s="376" t="s">
        <v>1186</v>
      </c>
      <c r="B17" s="459">
        <v>875</v>
      </c>
      <c r="C17" s="460"/>
    </row>
    <row r="18" spans="1:3" s="401" customFormat="1" ht="26.25" customHeight="1">
      <c r="A18" s="376" t="s">
        <v>1187</v>
      </c>
      <c r="B18" s="459">
        <v>29</v>
      </c>
      <c r="C18" s="460"/>
    </row>
    <row r="19" spans="1:3" s="401" customFormat="1" ht="26.25" customHeight="1">
      <c r="A19" s="376" t="s">
        <v>1188</v>
      </c>
      <c r="B19" s="459">
        <v>1157</v>
      </c>
      <c r="C19" s="460"/>
    </row>
    <row r="20" spans="1:3" s="401" customFormat="1" ht="26.25" customHeight="1">
      <c r="A20" s="376" t="s">
        <v>1162</v>
      </c>
      <c r="B20" s="459">
        <v>4</v>
      </c>
      <c r="C20" s="460"/>
    </row>
    <row r="21" spans="1:3" s="401" customFormat="1" ht="26.25" customHeight="1">
      <c r="A21" s="376" t="s">
        <v>1189</v>
      </c>
      <c r="B21" s="459">
        <v>4</v>
      </c>
      <c r="C21" s="460"/>
    </row>
    <row r="22" spans="1:3" s="401" customFormat="1" ht="26.25" customHeight="1">
      <c r="A22" s="376" t="s">
        <v>1190</v>
      </c>
      <c r="B22" s="459">
        <v>86258</v>
      </c>
      <c r="C22" s="460"/>
    </row>
    <row r="23" spans="1:3" s="401" customFormat="1" ht="26.25" customHeight="1">
      <c r="A23" s="376" t="s">
        <v>1191</v>
      </c>
      <c r="B23" s="459">
        <v>76852</v>
      </c>
      <c r="C23" s="460"/>
    </row>
    <row r="24" spans="1:3" s="401" customFormat="1" ht="26.25" customHeight="1">
      <c r="A24" s="376" t="s">
        <v>1192</v>
      </c>
      <c r="B24" s="459">
        <v>9406</v>
      </c>
      <c r="C24" s="460"/>
    </row>
    <row r="25" spans="1:3" ht="26.25" customHeight="1">
      <c r="A25" s="376" t="s">
        <v>1193</v>
      </c>
      <c r="B25" s="459">
        <v>469</v>
      </c>
      <c r="C25" s="461"/>
    </row>
    <row r="26" spans="1:3" ht="26.25" customHeight="1">
      <c r="A26" s="376" t="s">
        <v>1194</v>
      </c>
      <c r="B26" s="459">
        <v>469</v>
      </c>
      <c r="C26" s="461"/>
    </row>
    <row r="27" spans="1:3" ht="26.25" customHeight="1">
      <c r="A27" s="376" t="s">
        <v>1195</v>
      </c>
      <c r="B27" s="459">
        <v>4033</v>
      </c>
      <c r="C27" s="461"/>
    </row>
    <row r="28" spans="1:3" ht="26.25" customHeight="1">
      <c r="A28" s="376" t="s">
        <v>1196</v>
      </c>
      <c r="B28" s="459">
        <v>840</v>
      </c>
      <c r="C28" s="461"/>
    </row>
    <row r="29" spans="1:3" ht="26.25" customHeight="1">
      <c r="A29" s="376" t="s">
        <v>1197</v>
      </c>
      <c r="B29" s="459">
        <v>2629</v>
      </c>
      <c r="C29" s="461"/>
    </row>
    <row r="30" spans="1:3" ht="26.25" customHeight="1">
      <c r="A30" s="376" t="s">
        <v>1198</v>
      </c>
      <c r="B30" s="459">
        <v>564</v>
      </c>
      <c r="C30" s="461"/>
    </row>
  </sheetData>
  <sheetProtection/>
  <mergeCells count="1">
    <mergeCell ref="A1:C1"/>
  </mergeCells>
  <printOptions horizontalCentered="1"/>
  <pageMargins left="0.9798611111111111" right="0.9798611111111111" top="1.1805555555555556" bottom="0.9798611111111111" header="0.5118055555555555" footer="0.7909722222222222"/>
  <pageSetup firstPageNumber="113" useFirstPageNumber="1" fitToHeight="0" fitToWidth="1" horizontalDpi="600" verticalDpi="600" orientation="landscape" paperSize="9" scale="84"/>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view="pageBreakPreview" zoomScaleSheetLayoutView="100" workbookViewId="0" topLeftCell="A1">
      <pane ySplit="4" topLeftCell="A5" activePane="bottomLeft" state="frozen"/>
      <selection pane="bottomLeft" activeCell="G7" sqref="G7"/>
    </sheetView>
  </sheetViews>
  <sheetFormatPr defaultColWidth="8.75390625" defaultRowHeight="14.25"/>
  <cols>
    <col min="1" max="1" width="42.25390625" style="0" customWidth="1"/>
    <col min="2" max="2" width="13.75390625" style="0" customWidth="1"/>
    <col min="3" max="3" width="13.125" style="0" customWidth="1"/>
    <col min="4" max="4" width="12.75390625" style="0" customWidth="1"/>
    <col min="5" max="5" width="15.25390625" style="0" customWidth="1"/>
    <col min="6" max="6" width="41.375" style="0" customWidth="1"/>
  </cols>
  <sheetData>
    <row r="1" spans="1:6" ht="28.5">
      <c r="A1" s="594" t="s">
        <v>41</v>
      </c>
      <c r="B1" s="594"/>
      <c r="C1" s="703"/>
      <c r="D1" s="594"/>
      <c r="E1" s="594"/>
      <c r="F1" s="594"/>
    </row>
    <row r="2" spans="1:6" ht="18.75" customHeight="1">
      <c r="A2" s="704" t="s">
        <v>42</v>
      </c>
      <c r="B2" s="705"/>
      <c r="C2" s="705"/>
      <c r="D2" s="705"/>
      <c r="E2" s="705"/>
      <c r="F2" s="706" t="s">
        <v>2</v>
      </c>
    </row>
    <row r="3" spans="1:6" s="700" customFormat="1" ht="34.5" customHeight="1">
      <c r="A3" s="707" t="s">
        <v>43</v>
      </c>
      <c r="B3" s="707" t="s">
        <v>44</v>
      </c>
      <c r="C3" s="486" t="s">
        <v>45</v>
      </c>
      <c r="D3" s="707" t="s">
        <v>46</v>
      </c>
      <c r="E3" s="707" t="s">
        <v>47</v>
      </c>
      <c r="F3" s="406" t="s">
        <v>8</v>
      </c>
    </row>
    <row r="4" spans="1:6" s="701" customFormat="1" ht="18.75" customHeight="1">
      <c r="A4" s="671" t="s">
        <v>48</v>
      </c>
      <c r="B4" s="708">
        <v>4656578</v>
      </c>
      <c r="C4" s="708">
        <v>4066986</v>
      </c>
      <c r="D4" s="414">
        <v>87.33851338901657</v>
      </c>
      <c r="E4" s="414">
        <v>88.1941327171216</v>
      </c>
      <c r="F4" s="709"/>
    </row>
    <row r="5" spans="1:6" s="702" customFormat="1" ht="18.75" customHeight="1">
      <c r="A5" s="710" t="s">
        <v>49</v>
      </c>
      <c r="B5" s="356">
        <v>496204</v>
      </c>
      <c r="C5" s="356">
        <v>468629</v>
      </c>
      <c r="D5" s="357">
        <v>94.44280981209342</v>
      </c>
      <c r="E5" s="357">
        <v>107.02248794758368</v>
      </c>
      <c r="F5" s="437"/>
    </row>
    <row r="6" spans="1:6" s="702" customFormat="1" ht="18.75" customHeight="1">
      <c r="A6" s="710" t="s">
        <v>50</v>
      </c>
      <c r="B6" s="356">
        <v>2515</v>
      </c>
      <c r="C6" s="356">
        <v>2242</v>
      </c>
      <c r="D6" s="357">
        <v>89.14512922465208</v>
      </c>
      <c r="E6" s="357">
        <v>95.9349593495935</v>
      </c>
      <c r="F6" s="437"/>
    </row>
    <row r="7" spans="1:6" s="702" customFormat="1" ht="18.75" customHeight="1">
      <c r="A7" s="710" t="s">
        <v>51</v>
      </c>
      <c r="B7" s="356">
        <v>174477</v>
      </c>
      <c r="C7" s="356">
        <v>163538</v>
      </c>
      <c r="D7" s="357">
        <v>93.73040572682932</v>
      </c>
      <c r="E7" s="357">
        <v>100.2906834126478</v>
      </c>
      <c r="F7" s="437"/>
    </row>
    <row r="8" spans="1:6" s="702" customFormat="1" ht="18.75" customHeight="1">
      <c r="A8" s="710" t="s">
        <v>52</v>
      </c>
      <c r="B8" s="356">
        <v>764127</v>
      </c>
      <c r="C8" s="356">
        <v>713090</v>
      </c>
      <c r="D8" s="357">
        <v>93.32087467135699</v>
      </c>
      <c r="E8" s="357">
        <v>101.30529533940805</v>
      </c>
      <c r="F8" s="437"/>
    </row>
    <row r="9" spans="1:6" s="702" customFormat="1" ht="18.75" customHeight="1">
      <c r="A9" s="710" t="s">
        <v>53</v>
      </c>
      <c r="B9" s="356">
        <v>19094</v>
      </c>
      <c r="C9" s="356">
        <v>15284</v>
      </c>
      <c r="D9" s="357">
        <v>80.0460877762648</v>
      </c>
      <c r="E9" s="357">
        <v>109.32761087267524</v>
      </c>
      <c r="F9" s="437"/>
    </row>
    <row r="10" spans="1:6" s="702" customFormat="1" ht="27.75" customHeight="1">
      <c r="A10" s="710" t="s">
        <v>54</v>
      </c>
      <c r="B10" s="356">
        <v>78885</v>
      </c>
      <c r="C10" s="356">
        <v>64601</v>
      </c>
      <c r="D10" s="357">
        <v>81.89262850985612</v>
      </c>
      <c r="E10" s="357">
        <v>65.10228761463267</v>
      </c>
      <c r="F10" s="711" t="s">
        <v>55</v>
      </c>
    </row>
    <row r="11" spans="1:6" s="702" customFormat="1" ht="18.75" customHeight="1">
      <c r="A11" s="710" t="s">
        <v>56</v>
      </c>
      <c r="B11" s="356">
        <v>542035</v>
      </c>
      <c r="C11" s="356">
        <v>515888</v>
      </c>
      <c r="D11" s="357">
        <v>95.17614176206334</v>
      </c>
      <c r="E11" s="357">
        <v>97.90892493158172</v>
      </c>
      <c r="F11" s="437"/>
    </row>
    <row r="12" spans="1:6" s="702" customFormat="1" ht="19.5" customHeight="1">
      <c r="A12" s="710" t="s">
        <v>57</v>
      </c>
      <c r="B12" s="356">
        <v>442353</v>
      </c>
      <c r="C12" s="356">
        <v>419018</v>
      </c>
      <c r="D12" s="357">
        <v>94.7248012334041</v>
      </c>
      <c r="E12" s="357">
        <v>93.8660394265233</v>
      </c>
      <c r="F12" s="711" t="s">
        <v>58</v>
      </c>
    </row>
    <row r="13" spans="1:6" s="702" customFormat="1" ht="28.5" customHeight="1">
      <c r="A13" s="710" t="s">
        <v>59</v>
      </c>
      <c r="B13" s="356">
        <v>321048</v>
      </c>
      <c r="C13" s="356">
        <v>194213</v>
      </c>
      <c r="D13" s="357">
        <v>60.49344646283422</v>
      </c>
      <c r="E13" s="357">
        <v>66.19483564874777</v>
      </c>
      <c r="F13" s="711" t="s">
        <v>55</v>
      </c>
    </row>
    <row r="14" spans="1:6" s="702" customFormat="1" ht="19.5" customHeight="1">
      <c r="A14" s="710" t="s">
        <v>60</v>
      </c>
      <c r="B14" s="356">
        <v>425841</v>
      </c>
      <c r="C14" s="356">
        <v>386910</v>
      </c>
      <c r="D14" s="357">
        <v>90.85785539673257</v>
      </c>
      <c r="E14" s="357">
        <v>85.02021622571856</v>
      </c>
      <c r="F14" s="711" t="s">
        <v>61</v>
      </c>
    </row>
    <row r="15" spans="1:6" s="702" customFormat="1" ht="27.75" customHeight="1">
      <c r="A15" s="710" t="s">
        <v>62</v>
      </c>
      <c r="B15" s="356">
        <v>616918</v>
      </c>
      <c r="C15" s="356">
        <v>495541</v>
      </c>
      <c r="D15" s="357">
        <v>80.32526202834089</v>
      </c>
      <c r="E15" s="357">
        <v>61.25420431129641</v>
      </c>
      <c r="F15" s="711" t="s">
        <v>55</v>
      </c>
    </row>
    <row r="16" spans="1:6" s="702" customFormat="1" ht="30.75" customHeight="1">
      <c r="A16" s="710" t="s">
        <v>63</v>
      </c>
      <c r="B16" s="356">
        <v>199344</v>
      </c>
      <c r="C16" s="356">
        <v>172266</v>
      </c>
      <c r="D16" s="357">
        <v>86.41644594269204</v>
      </c>
      <c r="E16" s="357">
        <v>81.06902345018425</v>
      </c>
      <c r="F16" s="711" t="s">
        <v>55</v>
      </c>
    </row>
    <row r="17" spans="1:6" s="702" customFormat="1" ht="18.75" customHeight="1">
      <c r="A17" s="710" t="s">
        <v>64</v>
      </c>
      <c r="B17" s="356">
        <v>91003</v>
      </c>
      <c r="C17" s="356">
        <v>88799</v>
      </c>
      <c r="D17" s="357">
        <v>97.5781018208191</v>
      </c>
      <c r="E17" s="357">
        <v>176.53876739562625</v>
      </c>
      <c r="F17" s="437"/>
    </row>
    <row r="18" spans="1:6" s="702" customFormat="1" ht="31.5" customHeight="1">
      <c r="A18" s="710" t="s">
        <v>65</v>
      </c>
      <c r="B18" s="356">
        <v>8686</v>
      </c>
      <c r="C18" s="356">
        <v>6698</v>
      </c>
      <c r="D18" s="357">
        <v>77.11259498042827</v>
      </c>
      <c r="E18" s="357">
        <v>55.67284515002909</v>
      </c>
      <c r="F18" s="711" t="s">
        <v>55</v>
      </c>
    </row>
    <row r="19" spans="1:6" s="702" customFormat="1" ht="21" customHeight="1">
      <c r="A19" s="710" t="s">
        <v>66</v>
      </c>
      <c r="B19" s="356">
        <v>3159</v>
      </c>
      <c r="C19" s="356">
        <v>3159</v>
      </c>
      <c r="D19" s="357">
        <v>100</v>
      </c>
      <c r="E19" s="357">
        <v>8.763315579227697</v>
      </c>
      <c r="F19" s="711" t="s">
        <v>67</v>
      </c>
    </row>
    <row r="20" spans="1:6" s="702" customFormat="1" ht="18.75" customHeight="1">
      <c r="A20" s="710" t="s">
        <v>68</v>
      </c>
      <c r="B20" s="356">
        <v>68550</v>
      </c>
      <c r="C20" s="356">
        <v>58011</v>
      </c>
      <c r="D20" s="357">
        <v>84.6258205689278</v>
      </c>
      <c r="E20" s="357">
        <v>107.88729774967453</v>
      </c>
      <c r="F20" s="437"/>
    </row>
    <row r="21" spans="1:6" s="702" customFormat="1" ht="18.75" customHeight="1">
      <c r="A21" s="710" t="s">
        <v>69</v>
      </c>
      <c r="B21" s="356">
        <v>185573</v>
      </c>
      <c r="C21" s="356">
        <v>146410</v>
      </c>
      <c r="D21" s="357">
        <v>78.89617562899775</v>
      </c>
      <c r="E21" s="357">
        <v>133.5431203539016</v>
      </c>
      <c r="F21" s="437"/>
    </row>
    <row r="22" spans="1:6" s="702" customFormat="1" ht="27" customHeight="1">
      <c r="A22" s="710" t="s">
        <v>70</v>
      </c>
      <c r="B22" s="356">
        <v>8979</v>
      </c>
      <c r="C22" s="356">
        <v>6732</v>
      </c>
      <c r="D22" s="357">
        <v>74.97494153023722</v>
      </c>
      <c r="E22" s="357">
        <v>45.95535531435593</v>
      </c>
      <c r="F22" s="711" t="s">
        <v>55</v>
      </c>
    </row>
    <row r="23" spans="1:6" s="702" customFormat="1" ht="21" customHeight="1">
      <c r="A23" s="710" t="s">
        <v>71</v>
      </c>
      <c r="B23" s="356">
        <v>80428</v>
      </c>
      <c r="C23" s="356">
        <v>47007</v>
      </c>
      <c r="D23" s="357">
        <v>58.44606355995424</v>
      </c>
      <c r="E23" s="357">
        <v>93.4551382731267</v>
      </c>
      <c r="F23" s="437"/>
    </row>
    <row r="24" spans="1:6" s="702" customFormat="1" ht="21" customHeight="1">
      <c r="A24" s="710" t="s">
        <v>72</v>
      </c>
      <c r="B24" s="356">
        <v>71100</v>
      </c>
      <c r="C24" s="356">
        <v>71078</v>
      </c>
      <c r="D24" s="357">
        <v>99.9690576652602</v>
      </c>
      <c r="E24" s="357">
        <v>97.08915570489967</v>
      </c>
      <c r="F24" s="437"/>
    </row>
    <row r="25" spans="1:6" s="702" customFormat="1" ht="30.75" customHeight="1">
      <c r="A25" s="710" t="s">
        <v>73</v>
      </c>
      <c r="B25" s="356">
        <v>56259</v>
      </c>
      <c r="C25" s="605">
        <v>27872</v>
      </c>
      <c r="D25" s="357">
        <v>49.54229545494943</v>
      </c>
      <c r="E25" s="357">
        <v>58.305964060833006</v>
      </c>
      <c r="F25" s="711" t="s">
        <v>55</v>
      </c>
    </row>
    <row r="26" spans="1:6" s="702" customFormat="1" ht="21" customHeight="1">
      <c r="A26" s="671" t="s">
        <v>74</v>
      </c>
      <c r="B26" s="712">
        <v>776591</v>
      </c>
      <c r="C26" s="713">
        <v>580857</v>
      </c>
      <c r="D26" s="357">
        <v>74.7957419027519</v>
      </c>
      <c r="E26" s="357">
        <v>67.78110997012696</v>
      </c>
      <c r="F26" s="437"/>
    </row>
    <row r="27" spans="1:6" s="702" customFormat="1" ht="21" customHeight="1">
      <c r="A27" s="411" t="s">
        <v>75</v>
      </c>
      <c r="B27" s="712">
        <v>293</v>
      </c>
      <c r="C27" s="713">
        <v>200</v>
      </c>
      <c r="D27" s="357">
        <v>68.25938566552901</v>
      </c>
      <c r="E27" s="357">
        <v>141.84397163120568</v>
      </c>
      <c r="F27" s="437"/>
    </row>
    <row r="28" spans="1:6" s="702" customFormat="1" ht="34.5" customHeight="1">
      <c r="A28" s="411" t="s">
        <v>76</v>
      </c>
      <c r="B28" s="712">
        <v>2237</v>
      </c>
      <c r="C28" s="713">
        <v>1346</v>
      </c>
      <c r="D28" s="357">
        <v>60.16987036209209</v>
      </c>
      <c r="E28" s="357">
        <v>32.773313854394935</v>
      </c>
      <c r="F28" s="711" t="s">
        <v>55</v>
      </c>
    </row>
    <row r="29" spans="1:6" s="702" customFormat="1" ht="21" customHeight="1">
      <c r="A29" s="411" t="s">
        <v>77</v>
      </c>
      <c r="B29" s="356">
        <v>18000</v>
      </c>
      <c r="C29" s="605">
        <v>17992</v>
      </c>
      <c r="D29" s="357">
        <v>99.95555555555555</v>
      </c>
      <c r="E29" s="357">
        <v>57.63526283755645</v>
      </c>
      <c r="F29" s="711"/>
    </row>
    <row r="30" spans="1:6" s="702" customFormat="1" ht="21" customHeight="1">
      <c r="A30" s="411" t="s">
        <v>78</v>
      </c>
      <c r="B30" s="356">
        <v>362786</v>
      </c>
      <c r="C30" s="605">
        <v>284951</v>
      </c>
      <c r="D30" s="357">
        <v>78.54520295711521</v>
      </c>
      <c r="E30" s="357">
        <v>112.15673154507704</v>
      </c>
      <c r="F30" s="711"/>
    </row>
    <row r="31" spans="1:6" s="702" customFormat="1" ht="21" customHeight="1">
      <c r="A31" s="411" t="s">
        <v>79</v>
      </c>
      <c r="B31" s="356">
        <v>26794</v>
      </c>
      <c r="C31" s="605">
        <v>18996</v>
      </c>
      <c r="D31" s="357">
        <v>70.89646935881167</v>
      </c>
      <c r="E31" s="357">
        <v>84.997091592465</v>
      </c>
      <c r="F31" s="711"/>
    </row>
    <row r="32" spans="1:6" s="702" customFormat="1" ht="30" customHeight="1">
      <c r="A32" s="411" t="s">
        <v>80</v>
      </c>
      <c r="B32" s="356">
        <v>3049</v>
      </c>
      <c r="C32" s="605">
        <v>1549</v>
      </c>
      <c r="D32" s="357">
        <v>50.80354214496556</v>
      </c>
      <c r="E32" s="357">
        <v>40.50732217573222</v>
      </c>
      <c r="F32" s="711" t="s">
        <v>55</v>
      </c>
    </row>
    <row r="33" spans="1:6" s="702" customFormat="1" ht="21" customHeight="1">
      <c r="A33" s="411" t="s">
        <v>81</v>
      </c>
      <c r="B33" s="356">
        <v>18837</v>
      </c>
      <c r="C33" s="605">
        <v>13480</v>
      </c>
      <c r="D33" s="357">
        <v>71.5612889525933</v>
      </c>
      <c r="E33" s="357">
        <v>119.58836053938964</v>
      </c>
      <c r="F33" s="711"/>
    </row>
    <row r="34" spans="1:6" s="702" customFormat="1" ht="21" customHeight="1">
      <c r="A34" s="411" t="s">
        <v>82</v>
      </c>
      <c r="B34" s="356">
        <v>50</v>
      </c>
      <c r="C34" s="605">
        <v>-17</v>
      </c>
      <c r="D34" s="357">
        <v>-34</v>
      </c>
      <c r="E34" s="357">
        <v>-15.74074074074074</v>
      </c>
      <c r="F34" s="711"/>
    </row>
    <row r="35" spans="1:6" s="702" customFormat="1" ht="21" customHeight="1">
      <c r="A35" s="411" t="s">
        <v>83</v>
      </c>
      <c r="B35" s="356">
        <v>335</v>
      </c>
      <c r="C35" s="605">
        <v>335</v>
      </c>
      <c r="D35" s="357">
        <v>100</v>
      </c>
      <c r="E35" s="357">
        <v>37.263626251390434</v>
      </c>
      <c r="F35" s="711" t="s">
        <v>67</v>
      </c>
    </row>
    <row r="36" spans="1:6" s="702" customFormat="1" ht="21" customHeight="1">
      <c r="A36" s="411" t="s">
        <v>84</v>
      </c>
      <c r="B36" s="356">
        <v>8825</v>
      </c>
      <c r="C36" s="605">
        <v>4160</v>
      </c>
      <c r="D36" s="357">
        <v>47.138810198300284</v>
      </c>
      <c r="E36" s="357">
        <v>42.332349648926424</v>
      </c>
      <c r="F36" s="711" t="s">
        <v>67</v>
      </c>
    </row>
    <row r="37" spans="1:6" s="701" customFormat="1" ht="36.75" customHeight="1">
      <c r="A37" s="411" t="s">
        <v>85</v>
      </c>
      <c r="B37" s="356">
        <v>287388</v>
      </c>
      <c r="C37" s="356">
        <v>190233</v>
      </c>
      <c r="D37" s="357">
        <v>66.19378679694351</v>
      </c>
      <c r="E37" s="357">
        <v>52.18425362304926</v>
      </c>
      <c r="F37" s="711" t="s">
        <v>55</v>
      </c>
    </row>
    <row r="38" spans="1:6" s="702" customFormat="1" ht="21" customHeight="1">
      <c r="A38" s="411" t="s">
        <v>86</v>
      </c>
      <c r="B38" s="356">
        <v>47997</v>
      </c>
      <c r="C38" s="605">
        <v>47632</v>
      </c>
      <c r="D38" s="357">
        <v>99.2395358043211</v>
      </c>
      <c r="E38" s="357">
        <v>155.4467724038901</v>
      </c>
      <c r="F38" s="711"/>
    </row>
    <row r="39" spans="1:6" s="702" customFormat="1" ht="21" customHeight="1">
      <c r="A39" s="671" t="s">
        <v>87</v>
      </c>
      <c r="B39" s="356">
        <v>38253</v>
      </c>
      <c r="C39" s="605">
        <v>10298</v>
      </c>
      <c r="D39" s="357">
        <v>26.920764384492717</v>
      </c>
      <c r="E39" s="357">
        <v>134.3158993087257</v>
      </c>
      <c r="F39" s="714"/>
    </row>
    <row r="40" spans="1:6" ht="21" customHeight="1">
      <c r="A40" s="411" t="s">
        <v>88</v>
      </c>
      <c r="B40" s="356">
        <v>38253</v>
      </c>
      <c r="C40" s="605">
        <v>10298</v>
      </c>
      <c r="D40" s="357">
        <v>26.920764384492717</v>
      </c>
      <c r="E40" s="357">
        <v>35.06677643615075</v>
      </c>
      <c r="F40" s="711" t="s">
        <v>67</v>
      </c>
    </row>
  </sheetData>
  <sheetProtection/>
  <mergeCells count="1">
    <mergeCell ref="A1:F1"/>
  </mergeCells>
  <printOptions horizontalCentered="1"/>
  <pageMargins left="0.9798611111111111" right="0.9798611111111111" top="1.1805555555555556" bottom="0.9798611111111111" header="0.5118055555555555" footer="0.7909722222222222"/>
  <pageSetup firstPageNumber="3" useFirstPageNumber="1" fitToHeight="0" fitToWidth="1" horizontalDpi="600" verticalDpi="600" orientation="landscape" paperSize="9" scale="84"/>
  <headerFooter>
    <oddFooter>&amp;C— &amp;P —</oddFooter>
  </headerFooter>
</worksheet>
</file>

<file path=xl/worksheets/sheet20.xml><?xml version="1.0" encoding="utf-8"?>
<worksheet xmlns="http://schemas.openxmlformats.org/spreadsheetml/2006/main" xmlns:r="http://schemas.openxmlformats.org/officeDocument/2006/relationships">
  <sheetPr>
    <tabColor indexed="10"/>
    <pageSetUpPr fitToPage="1"/>
  </sheetPr>
  <dimension ref="A1:F17"/>
  <sheetViews>
    <sheetView view="pageBreakPreview" zoomScale="70" zoomScaleSheetLayoutView="70" workbookViewId="0" topLeftCell="A1">
      <pane xSplit="1" ySplit="4" topLeftCell="B14" activePane="bottomRight" state="frozen"/>
      <selection pane="bottomRight" activeCell="M20" sqref="M20"/>
    </sheetView>
  </sheetViews>
  <sheetFormatPr defaultColWidth="9.00390625" defaultRowHeight="14.25"/>
  <cols>
    <col min="1" max="1" width="26.50390625" style="0" customWidth="1"/>
    <col min="2" max="2" width="17.25390625" style="0" customWidth="1"/>
    <col min="3" max="3" width="20.625" style="0" customWidth="1"/>
    <col min="4" max="4" width="23.375" style="0" customWidth="1"/>
    <col min="5" max="5" width="21.50390625" style="0" customWidth="1"/>
    <col min="6" max="6" width="29.00390625" style="0" customWidth="1"/>
  </cols>
  <sheetData>
    <row r="1" spans="1:6" ht="60" customHeight="1">
      <c r="A1" s="451" t="s">
        <v>1199</v>
      </c>
      <c r="B1" s="451"/>
      <c r="C1" s="451"/>
      <c r="D1" s="451"/>
      <c r="E1" s="451"/>
      <c r="F1" s="451"/>
    </row>
    <row r="2" spans="1:6" s="449" customFormat="1" ht="21.75" customHeight="1">
      <c r="A2" s="452" t="s">
        <v>1200</v>
      </c>
      <c r="B2" s="452"/>
      <c r="C2" s="452"/>
      <c r="D2" s="452"/>
      <c r="E2" s="452"/>
      <c r="F2" s="453" t="s">
        <v>2</v>
      </c>
    </row>
    <row r="3" spans="1:6" s="450" customFormat="1" ht="34.5" customHeight="1">
      <c r="A3" s="375" t="s">
        <v>1201</v>
      </c>
      <c r="B3" s="375" t="s">
        <v>1159</v>
      </c>
      <c r="C3" s="375" t="s">
        <v>1202</v>
      </c>
      <c r="D3" s="375" t="s">
        <v>1203</v>
      </c>
      <c r="E3" s="454" t="s">
        <v>1204</v>
      </c>
      <c r="F3" s="375" t="s">
        <v>95</v>
      </c>
    </row>
    <row r="4" spans="1:6" s="401" customFormat="1" ht="27" customHeight="1">
      <c r="A4" s="417" t="s">
        <v>1159</v>
      </c>
      <c r="B4" s="432">
        <f>SUM(B5:B17)</f>
        <v>1565482</v>
      </c>
      <c r="C4" s="432">
        <f>SUM(C5:C17)</f>
        <v>8225</v>
      </c>
      <c r="D4" s="432">
        <f>SUM(D5:D17)</f>
        <v>1513584</v>
      </c>
      <c r="E4" s="432">
        <f>SUM(E5:E17)</f>
        <v>43673</v>
      </c>
      <c r="F4" s="455"/>
    </row>
    <row r="5" spans="1:6" s="401" customFormat="1" ht="27" customHeight="1">
      <c r="A5" s="417" t="s">
        <v>1205</v>
      </c>
      <c r="B5" s="432">
        <f aca="true" t="shared" si="0" ref="B5:B17">C5+D5+E5</f>
        <v>136091</v>
      </c>
      <c r="C5" s="432">
        <v>-6418</v>
      </c>
      <c r="D5" s="432">
        <v>136615</v>
      </c>
      <c r="E5" s="432">
        <v>5894</v>
      </c>
      <c r="F5" s="455"/>
    </row>
    <row r="6" spans="1:6" s="401" customFormat="1" ht="27" customHeight="1">
      <c r="A6" s="417" t="s">
        <v>1206</v>
      </c>
      <c r="B6" s="432">
        <f t="shared" si="0"/>
        <v>96324</v>
      </c>
      <c r="C6" s="432">
        <v>2422</v>
      </c>
      <c r="D6" s="432">
        <v>91704</v>
      </c>
      <c r="E6" s="432">
        <v>2198</v>
      </c>
      <c r="F6" s="455"/>
    </row>
    <row r="7" spans="1:6" s="401" customFormat="1" ht="27" customHeight="1">
      <c r="A7" s="417" t="s">
        <v>1207</v>
      </c>
      <c r="B7" s="432">
        <f t="shared" si="0"/>
        <v>111158</v>
      </c>
      <c r="C7" s="432">
        <v>1631</v>
      </c>
      <c r="D7" s="432">
        <v>107753</v>
      </c>
      <c r="E7" s="432">
        <v>1774</v>
      </c>
      <c r="F7" s="455"/>
    </row>
    <row r="8" spans="1:6" s="401" customFormat="1" ht="27" customHeight="1">
      <c r="A8" s="417" t="s">
        <v>1208</v>
      </c>
      <c r="B8" s="432">
        <f t="shared" si="0"/>
        <v>196549</v>
      </c>
      <c r="C8" s="432">
        <v>6742</v>
      </c>
      <c r="D8" s="432">
        <v>183389</v>
      </c>
      <c r="E8" s="432">
        <v>6418</v>
      </c>
      <c r="F8" s="455"/>
    </row>
    <row r="9" spans="1:6" s="401" customFormat="1" ht="27" customHeight="1">
      <c r="A9" s="417" t="s">
        <v>1209</v>
      </c>
      <c r="B9" s="432">
        <f t="shared" si="0"/>
        <v>125490</v>
      </c>
      <c r="C9" s="432">
        <v>23005</v>
      </c>
      <c r="D9" s="432">
        <v>98053</v>
      </c>
      <c r="E9" s="432">
        <v>4432</v>
      </c>
      <c r="F9" s="455"/>
    </row>
    <row r="10" spans="1:6" s="401" customFormat="1" ht="27" customHeight="1">
      <c r="A10" s="417" t="s">
        <v>1210</v>
      </c>
      <c r="B10" s="432">
        <f t="shared" si="0"/>
        <v>87763</v>
      </c>
      <c r="C10" s="432">
        <v>-13929</v>
      </c>
      <c r="D10" s="432">
        <v>95784</v>
      </c>
      <c r="E10" s="432">
        <v>5908</v>
      </c>
      <c r="F10" s="455"/>
    </row>
    <row r="11" spans="1:6" s="401" customFormat="1" ht="27" customHeight="1">
      <c r="A11" s="417" t="s">
        <v>1211</v>
      </c>
      <c r="B11" s="432">
        <f t="shared" si="0"/>
        <v>48860</v>
      </c>
      <c r="C11" s="432">
        <v>-1082</v>
      </c>
      <c r="D11" s="432">
        <v>48850</v>
      </c>
      <c r="E11" s="432">
        <v>1092</v>
      </c>
      <c r="F11" s="455"/>
    </row>
    <row r="12" spans="1:6" s="401" customFormat="1" ht="27" customHeight="1">
      <c r="A12" s="417" t="s">
        <v>1212</v>
      </c>
      <c r="B12" s="432">
        <f t="shared" si="0"/>
        <v>62013</v>
      </c>
      <c r="C12" s="432">
        <v>-289</v>
      </c>
      <c r="D12" s="432">
        <v>60892</v>
      </c>
      <c r="E12" s="432">
        <v>1410</v>
      </c>
      <c r="F12" s="455"/>
    </row>
    <row r="13" spans="1:6" s="401" customFormat="1" ht="27" customHeight="1">
      <c r="A13" s="417" t="s">
        <v>1213</v>
      </c>
      <c r="B13" s="432">
        <f t="shared" si="0"/>
        <v>137768</v>
      </c>
      <c r="C13" s="432">
        <v>1141</v>
      </c>
      <c r="D13" s="432">
        <v>134815</v>
      </c>
      <c r="E13" s="432">
        <v>1812</v>
      </c>
      <c r="F13" s="455"/>
    </row>
    <row r="14" spans="1:6" s="401" customFormat="1" ht="27" customHeight="1">
      <c r="A14" s="417" t="s">
        <v>1214</v>
      </c>
      <c r="B14" s="432">
        <f t="shared" si="0"/>
        <v>83189</v>
      </c>
      <c r="C14" s="432">
        <v>-14685</v>
      </c>
      <c r="D14" s="432">
        <v>93482</v>
      </c>
      <c r="E14" s="432">
        <v>4392</v>
      </c>
      <c r="F14" s="455"/>
    </row>
    <row r="15" spans="1:6" s="401" customFormat="1" ht="27" customHeight="1">
      <c r="A15" s="417" t="s">
        <v>1215</v>
      </c>
      <c r="B15" s="432">
        <f t="shared" si="0"/>
        <v>308567</v>
      </c>
      <c r="C15" s="432">
        <v>3719</v>
      </c>
      <c r="D15" s="432">
        <v>301729</v>
      </c>
      <c r="E15" s="432">
        <v>3119</v>
      </c>
      <c r="F15" s="455"/>
    </row>
    <row r="16" spans="1:6" s="401" customFormat="1" ht="27" customHeight="1">
      <c r="A16" s="417" t="s">
        <v>1216</v>
      </c>
      <c r="B16" s="432">
        <f t="shared" si="0"/>
        <v>93144</v>
      </c>
      <c r="C16" s="432">
        <v>-3050</v>
      </c>
      <c r="D16" s="432">
        <v>92215</v>
      </c>
      <c r="E16" s="432">
        <v>3979</v>
      </c>
      <c r="F16" s="455"/>
    </row>
    <row r="17" spans="1:6" s="401" customFormat="1" ht="27" customHeight="1">
      <c r="A17" s="417" t="s">
        <v>1217</v>
      </c>
      <c r="B17" s="432">
        <f t="shared" si="0"/>
        <v>78566</v>
      </c>
      <c r="C17" s="432">
        <v>9018</v>
      </c>
      <c r="D17" s="432">
        <v>68303</v>
      </c>
      <c r="E17" s="432">
        <v>1245</v>
      </c>
      <c r="F17" s="456"/>
    </row>
  </sheetData>
  <sheetProtection/>
  <mergeCells count="1">
    <mergeCell ref="A1:F1"/>
  </mergeCells>
  <printOptions horizontalCentered="1"/>
  <pageMargins left="0.9798611111111111" right="0.9798611111111111" top="1.1805555555555556" bottom="0.9798611111111111" header="0.5118055555555555" footer="0.7909722222222222"/>
  <pageSetup firstPageNumber="115" useFirstPageNumber="1" fitToHeight="0" fitToWidth="1" horizontalDpi="600" verticalDpi="600" orientation="landscape" paperSize="9" scale="84"/>
  <headerFooter>
    <oddFooter>&amp;C— &amp;P —</oddFooter>
  </headerFooter>
</worksheet>
</file>

<file path=xl/worksheets/sheet21.xml><?xml version="1.0" encoding="utf-8"?>
<worksheet xmlns="http://schemas.openxmlformats.org/spreadsheetml/2006/main" xmlns:r="http://schemas.openxmlformats.org/officeDocument/2006/relationships">
  <sheetPr>
    <tabColor indexed="10"/>
    <pageSetUpPr fitToPage="1"/>
  </sheetPr>
  <dimension ref="A1:D22"/>
  <sheetViews>
    <sheetView view="pageBreakPreview" zoomScale="85" zoomScaleNormal="102" zoomScaleSheetLayoutView="85" workbookViewId="0" topLeftCell="A1">
      <selection activeCell="F22" sqref="F22"/>
    </sheetView>
  </sheetViews>
  <sheetFormatPr defaultColWidth="9.125" defaultRowHeight="14.25"/>
  <cols>
    <col min="1" max="1" width="47.625" style="439" customWidth="1"/>
    <col min="2" max="2" width="23.00390625" style="439" customWidth="1"/>
    <col min="3" max="3" width="47.375" style="439" customWidth="1"/>
    <col min="4" max="4" width="20.375" style="439" customWidth="1"/>
    <col min="5" max="16384" width="9.125" style="440" customWidth="1"/>
  </cols>
  <sheetData>
    <row r="1" spans="1:4" s="439" customFormat="1" ht="33.75" customHeight="1">
      <c r="A1" s="441" t="s">
        <v>1218</v>
      </c>
      <c r="B1" s="441"/>
      <c r="C1" s="441"/>
      <c r="D1" s="441"/>
    </row>
    <row r="2" spans="1:4" s="439" customFormat="1" ht="16.5" customHeight="1">
      <c r="A2" s="383" t="s">
        <v>1219</v>
      </c>
      <c r="B2" s="442"/>
      <c r="C2" s="442"/>
      <c r="D2" s="443" t="s">
        <v>2</v>
      </c>
    </row>
    <row r="3" spans="1:4" s="439" customFormat="1" ht="27.75" customHeight="1">
      <c r="A3" s="444" t="s">
        <v>570</v>
      </c>
      <c r="B3" s="444" t="s">
        <v>1220</v>
      </c>
      <c r="C3" s="444" t="s">
        <v>570</v>
      </c>
      <c r="D3" s="444" t="s">
        <v>1220</v>
      </c>
    </row>
    <row r="4" spans="1:4" s="439" customFormat="1" ht="27.75" customHeight="1">
      <c r="A4" s="445" t="s">
        <v>1221</v>
      </c>
      <c r="B4" s="432">
        <v>269800</v>
      </c>
      <c r="C4" s="445" t="s">
        <v>1222</v>
      </c>
      <c r="D4" s="432">
        <f>253302+20375+1293</f>
        <v>274970</v>
      </c>
    </row>
    <row r="5" spans="1:4" s="439" customFormat="1" ht="27.75" customHeight="1">
      <c r="A5" s="445" t="s">
        <v>1223</v>
      </c>
      <c r="B5" s="432">
        <v>11627</v>
      </c>
      <c r="C5" s="445" t="s">
        <v>1224</v>
      </c>
      <c r="D5" s="432">
        <v>28125</v>
      </c>
    </row>
    <row r="6" spans="1:4" s="439" customFormat="1" ht="27.75" customHeight="1">
      <c r="A6" s="445" t="s">
        <v>1225</v>
      </c>
      <c r="B6" s="446"/>
      <c r="C6" s="445" t="s">
        <v>1226</v>
      </c>
      <c r="D6" s="446"/>
    </row>
    <row r="7" spans="1:4" s="439" customFormat="1" ht="27.75" customHeight="1">
      <c r="A7" s="445" t="s">
        <v>1227</v>
      </c>
      <c r="B7" s="446"/>
      <c r="C7" s="445"/>
      <c r="D7" s="447"/>
    </row>
    <row r="8" spans="1:4" s="439" customFormat="1" ht="27.75" customHeight="1">
      <c r="A8" s="445" t="s">
        <v>1228</v>
      </c>
      <c r="B8" s="446">
        <f>20375+1293</f>
        <v>21668</v>
      </c>
      <c r="C8" s="445"/>
      <c r="D8" s="447"/>
    </row>
    <row r="9" spans="1:4" s="439" customFormat="1" ht="27.75" customHeight="1">
      <c r="A9" s="445" t="s">
        <v>1229</v>
      </c>
      <c r="B9" s="446"/>
      <c r="C9" s="445" t="s">
        <v>1230</v>
      </c>
      <c r="D9" s="446"/>
    </row>
    <row r="10" spans="1:4" s="439" customFormat="1" ht="27.75" customHeight="1">
      <c r="A10" s="445" t="s">
        <v>1231</v>
      </c>
      <c r="B10" s="446"/>
      <c r="C10" s="445"/>
      <c r="D10" s="447"/>
    </row>
    <row r="11" spans="1:4" s="439" customFormat="1" ht="27.75" customHeight="1">
      <c r="A11" s="445" t="s">
        <v>1232</v>
      </c>
      <c r="B11" s="446"/>
      <c r="C11" s="445"/>
      <c r="D11" s="447"/>
    </row>
    <row r="12" spans="1:4" s="439" customFormat="1" ht="27.75" customHeight="1">
      <c r="A12" s="445" t="s">
        <v>1233</v>
      </c>
      <c r="B12" s="446"/>
      <c r="C12" s="445"/>
      <c r="D12" s="447"/>
    </row>
    <row r="13" spans="1:4" s="439" customFormat="1" ht="27.75" customHeight="1">
      <c r="A13" s="445" t="s">
        <v>1234</v>
      </c>
      <c r="B13" s="446"/>
      <c r="C13" s="445" t="s">
        <v>1235</v>
      </c>
      <c r="D13" s="432"/>
    </row>
    <row r="14" spans="1:4" s="439" customFormat="1" ht="27.75" customHeight="1">
      <c r="A14" s="445" t="s">
        <v>1236</v>
      </c>
      <c r="B14" s="446"/>
      <c r="C14" s="445" t="s">
        <v>1237</v>
      </c>
      <c r="D14" s="432"/>
    </row>
    <row r="15" spans="1:4" s="439" customFormat="1" ht="27.75" customHeight="1">
      <c r="A15" s="445" t="s">
        <v>1238</v>
      </c>
      <c r="B15" s="446"/>
      <c r="C15" s="445"/>
      <c r="D15" s="447"/>
    </row>
    <row r="16" spans="1:4" s="439" customFormat="1" ht="27.75" customHeight="1">
      <c r="A16" s="445" t="s">
        <v>1239</v>
      </c>
      <c r="B16" s="432"/>
      <c r="C16" s="445" t="s">
        <v>1240</v>
      </c>
      <c r="D16" s="432"/>
    </row>
    <row r="17" spans="1:4" s="439" customFormat="1" ht="27.75" customHeight="1">
      <c r="A17" s="445" t="s">
        <v>1241</v>
      </c>
      <c r="B17" s="432"/>
      <c r="C17" s="445"/>
      <c r="D17" s="432"/>
    </row>
    <row r="18" spans="1:4" s="439" customFormat="1" ht="27.75" customHeight="1">
      <c r="A18" s="445" t="s">
        <v>1242</v>
      </c>
      <c r="B18" s="432"/>
      <c r="C18" s="445" t="s">
        <v>1243</v>
      </c>
      <c r="D18" s="432"/>
    </row>
    <row r="19" spans="1:4" s="439" customFormat="1" ht="27.75" customHeight="1">
      <c r="A19" s="445" t="s">
        <v>1244</v>
      </c>
      <c r="B19" s="432"/>
      <c r="C19" s="445" t="s">
        <v>1245</v>
      </c>
      <c r="D19" s="432"/>
    </row>
    <row r="20" spans="1:4" s="439" customFormat="1" ht="27.75" customHeight="1">
      <c r="A20" s="445"/>
      <c r="B20" s="432"/>
      <c r="C20" s="445" t="s">
        <v>1246</v>
      </c>
      <c r="D20" s="432"/>
    </row>
    <row r="21" spans="1:4" s="439" customFormat="1" ht="27.75" customHeight="1">
      <c r="A21" s="445"/>
      <c r="B21" s="432"/>
      <c r="C21" s="445" t="s">
        <v>1247</v>
      </c>
      <c r="D21" s="432"/>
    </row>
    <row r="22" spans="1:4" s="439" customFormat="1" ht="27.75" customHeight="1">
      <c r="A22" s="448" t="s">
        <v>1248</v>
      </c>
      <c r="B22" s="432">
        <f>B4+B5+B6+B8</f>
        <v>303095</v>
      </c>
      <c r="C22" s="448" t="s">
        <v>1249</v>
      </c>
      <c r="D22" s="432">
        <f>D4+D5+D21+D13</f>
        <v>303095</v>
      </c>
    </row>
    <row r="23" s="439" customFormat="1" ht="15" customHeight="1"/>
  </sheetData>
  <sheetProtection/>
  <mergeCells count="1">
    <mergeCell ref="A1:D1"/>
  </mergeCells>
  <printOptions horizontalCentered="1"/>
  <pageMargins left="0.9798611111111111" right="0.9798611111111111" top="1.1805555555555556" bottom="0.9798611111111111" header="0.5118055555555555" footer="0.7909722222222222"/>
  <pageSetup firstPageNumber="116" useFirstPageNumber="1" fitToHeight="0" fitToWidth="1" horizontalDpi="600" verticalDpi="600" orientation="landscape" paperSize="9" scale="84"/>
  <headerFooter>
    <oddFooter>&amp;C— &amp;P —</oddFooter>
  </headerFooter>
</worksheet>
</file>

<file path=xl/worksheets/sheet22.xml><?xml version="1.0" encoding="utf-8"?>
<worksheet xmlns="http://schemas.openxmlformats.org/spreadsheetml/2006/main" xmlns:r="http://schemas.openxmlformats.org/officeDocument/2006/relationships">
  <sheetPr>
    <tabColor indexed="10"/>
  </sheetPr>
  <dimension ref="A1:G1901"/>
  <sheetViews>
    <sheetView showGridLines="0" showZeros="0" view="pageBreakPreview" zoomScale="82" zoomScaleSheetLayoutView="82" workbookViewId="0" topLeftCell="A1">
      <selection activeCell="H1" sqref="H1:M65536"/>
    </sheetView>
  </sheetViews>
  <sheetFormatPr defaultColWidth="9.00390625" defaultRowHeight="14.25"/>
  <cols>
    <col min="1" max="1" width="36.625" style="0" customWidth="1"/>
    <col min="2" max="3" width="15.75390625" style="402" customWidth="1"/>
    <col min="4" max="4" width="14.75390625" style="402" customWidth="1"/>
    <col min="5" max="5" width="16.625" style="402" customWidth="1"/>
    <col min="6" max="6" width="17.875" style="0" customWidth="1"/>
    <col min="7" max="7" width="20.375" style="0" customWidth="1"/>
  </cols>
  <sheetData>
    <row r="1" spans="1:7" ht="29.25" customHeight="1">
      <c r="A1" s="404" t="s">
        <v>1250</v>
      </c>
      <c r="B1" s="404"/>
      <c r="C1" s="404"/>
      <c r="D1" s="404"/>
      <c r="E1" s="404"/>
      <c r="F1" s="404"/>
      <c r="G1" s="404"/>
    </row>
    <row r="2" spans="1:7" ht="18.75" customHeight="1">
      <c r="A2" s="383" t="s">
        <v>1251</v>
      </c>
      <c r="B2" s="405"/>
      <c r="C2" s="405"/>
      <c r="D2" s="405"/>
      <c r="E2" s="405"/>
      <c r="F2" s="428"/>
      <c r="G2" s="429" t="s">
        <v>2</v>
      </c>
    </row>
    <row r="3" spans="1:7" s="427" customFormat="1" ht="61.5" customHeight="1">
      <c r="A3" s="375" t="s">
        <v>3</v>
      </c>
      <c r="B3" s="430" t="s">
        <v>5</v>
      </c>
      <c r="C3" s="407" t="s">
        <v>139</v>
      </c>
      <c r="D3" s="430" t="s">
        <v>595</v>
      </c>
      <c r="E3" s="407" t="s">
        <v>1252</v>
      </c>
      <c r="F3" s="431" t="s">
        <v>1253</v>
      </c>
      <c r="G3" s="375" t="s">
        <v>142</v>
      </c>
    </row>
    <row r="4" spans="1:7" s="371" customFormat="1" ht="55.5" customHeight="1">
      <c r="A4" s="408" t="s">
        <v>33</v>
      </c>
      <c r="B4" s="432">
        <v>104377</v>
      </c>
      <c r="C4" s="432">
        <v>9018</v>
      </c>
      <c r="D4" s="432">
        <v>240006</v>
      </c>
      <c r="E4" s="432">
        <v>48006</v>
      </c>
      <c r="F4" s="433">
        <v>229.94146219952674</v>
      </c>
      <c r="G4" s="434"/>
    </row>
    <row r="5" spans="1:7" s="371" customFormat="1" ht="55.5" customHeight="1">
      <c r="A5" s="408" t="s">
        <v>34</v>
      </c>
      <c r="B5" s="432">
        <v>4061</v>
      </c>
      <c r="C5" s="432">
        <v>775</v>
      </c>
      <c r="D5" s="432">
        <v>6500</v>
      </c>
      <c r="E5" s="432">
        <v>500</v>
      </c>
      <c r="F5" s="433">
        <v>160.0590987441517</v>
      </c>
      <c r="G5" s="434"/>
    </row>
    <row r="6" spans="1:7" s="371" customFormat="1" ht="55.5" customHeight="1">
      <c r="A6" s="408" t="s">
        <v>35</v>
      </c>
      <c r="B6" s="432">
        <v>6777</v>
      </c>
      <c r="C6" s="432">
        <v>1050</v>
      </c>
      <c r="D6" s="432">
        <v>20400</v>
      </c>
      <c r="E6" s="432">
        <v>5400</v>
      </c>
      <c r="F6" s="433">
        <v>301.0181496237273</v>
      </c>
      <c r="G6" s="434"/>
    </row>
    <row r="7" spans="1:7" s="371" customFormat="1" ht="55.5" customHeight="1">
      <c r="A7" s="408" t="s">
        <v>36</v>
      </c>
      <c r="B7" s="432">
        <v>865</v>
      </c>
      <c r="C7" s="432">
        <v>118</v>
      </c>
      <c r="D7" s="432">
        <v>1594</v>
      </c>
      <c r="E7" s="432">
        <v>594</v>
      </c>
      <c r="F7" s="433">
        <v>184.27745664739885</v>
      </c>
      <c r="G7" s="434"/>
    </row>
    <row r="8" spans="1:7" s="371" customFormat="1" ht="55.5" customHeight="1">
      <c r="A8" s="408" t="s">
        <v>37</v>
      </c>
      <c r="B8" s="432">
        <v>1456</v>
      </c>
      <c r="C8" s="432"/>
      <c r="D8" s="432">
        <v>1300</v>
      </c>
      <c r="E8" s="432"/>
      <c r="F8" s="433">
        <v>89.28571428571429</v>
      </c>
      <c r="G8" s="434"/>
    </row>
    <row r="9" spans="1:7" s="371" customFormat="1" ht="55.5" customHeight="1">
      <c r="A9" s="412" t="s">
        <v>1254</v>
      </c>
      <c r="B9" s="435">
        <v>117536</v>
      </c>
      <c r="C9" s="435"/>
      <c r="D9" s="435">
        <v>269800</v>
      </c>
      <c r="E9" s="435">
        <v>54500</v>
      </c>
      <c r="F9" s="436">
        <v>229.54669207732098</v>
      </c>
      <c r="G9" s="437"/>
    </row>
    <row r="10" spans="6:7" ht="42" customHeight="1">
      <c r="F10" s="438"/>
      <c r="G10" s="438"/>
    </row>
    <row r="11" spans="6:7" ht="14.25">
      <c r="F11" s="438"/>
      <c r="G11" s="438"/>
    </row>
    <row r="12" spans="6:7" ht="14.25">
      <c r="F12" s="438"/>
      <c r="G12" s="438"/>
    </row>
    <row r="13" spans="6:7" ht="14.25">
      <c r="F13" s="438"/>
      <c r="G13" s="438"/>
    </row>
    <row r="14" spans="6:7" ht="14.25">
      <c r="F14" s="438"/>
      <c r="G14" s="438"/>
    </row>
    <row r="15" spans="6:7" ht="14.25">
      <c r="F15" s="438"/>
      <c r="G15" s="438"/>
    </row>
    <row r="16" spans="6:7" ht="14.25">
      <c r="F16" s="438"/>
      <c r="G16" s="438"/>
    </row>
    <row r="17" spans="6:7" ht="14.25">
      <c r="F17" s="438"/>
      <c r="G17" s="438"/>
    </row>
    <row r="18" spans="6:7" ht="14.25">
      <c r="F18" s="438"/>
      <c r="G18" s="438"/>
    </row>
    <row r="19" spans="6:7" ht="14.25">
      <c r="F19" s="438"/>
      <c r="G19" s="438"/>
    </row>
    <row r="20" spans="6:7" ht="14.25">
      <c r="F20" s="438"/>
      <c r="G20" s="438"/>
    </row>
    <row r="21" spans="6:7" ht="14.25">
      <c r="F21" s="438"/>
      <c r="G21" s="438"/>
    </row>
    <row r="22" spans="6:7" ht="14.25">
      <c r="F22" s="438"/>
      <c r="G22" s="438"/>
    </row>
    <row r="23" spans="6:7" ht="14.25">
      <c r="F23" s="438"/>
      <c r="G23" s="438"/>
    </row>
    <row r="24" spans="6:7" ht="14.25">
      <c r="F24" s="438"/>
      <c r="G24" s="438"/>
    </row>
    <row r="25" spans="6:7" ht="14.25">
      <c r="F25" s="438"/>
      <c r="G25" s="438"/>
    </row>
    <row r="26" spans="6:7" ht="14.25">
      <c r="F26" s="438"/>
      <c r="G26" s="438"/>
    </row>
    <row r="27" spans="6:7" ht="14.25">
      <c r="F27" s="438"/>
      <c r="G27" s="438"/>
    </row>
    <row r="28" spans="6:7" ht="14.25">
      <c r="F28" s="438"/>
      <c r="G28" s="438"/>
    </row>
    <row r="29" spans="6:7" ht="14.25">
      <c r="F29" s="438"/>
      <c r="G29" s="438"/>
    </row>
    <row r="30" spans="6:7" ht="14.25">
      <c r="F30" s="438"/>
      <c r="G30" s="438"/>
    </row>
    <row r="31" spans="6:7" ht="14.25">
      <c r="F31" s="438"/>
      <c r="G31" s="438"/>
    </row>
    <row r="32" spans="6:7" ht="14.25">
      <c r="F32" s="438"/>
      <c r="G32" s="438"/>
    </row>
    <row r="33" spans="6:7" ht="14.25">
      <c r="F33" s="438"/>
      <c r="G33" s="438"/>
    </row>
    <row r="34" spans="6:7" ht="14.25">
      <c r="F34" s="438"/>
      <c r="G34" s="438"/>
    </row>
    <row r="35" spans="6:7" ht="14.25">
      <c r="F35" s="438"/>
      <c r="G35" s="438"/>
    </row>
    <row r="36" spans="6:7" ht="14.25">
      <c r="F36" s="438"/>
      <c r="G36" s="438"/>
    </row>
    <row r="37" spans="6:7" ht="14.25">
      <c r="F37" s="438"/>
      <c r="G37" s="438"/>
    </row>
    <row r="38" spans="6:7" ht="14.25">
      <c r="F38" s="438"/>
      <c r="G38" s="438"/>
    </row>
    <row r="39" spans="6:7" ht="14.25">
      <c r="F39" s="438"/>
      <c r="G39" s="438"/>
    </row>
    <row r="40" spans="6:7" ht="14.25">
      <c r="F40" s="438"/>
      <c r="G40" s="438"/>
    </row>
    <row r="41" spans="6:7" ht="14.25">
      <c r="F41" s="438"/>
      <c r="G41" s="438"/>
    </row>
    <row r="42" spans="6:7" ht="14.25">
      <c r="F42" s="438"/>
      <c r="G42" s="438"/>
    </row>
    <row r="43" spans="6:7" ht="14.25">
      <c r="F43" s="438"/>
      <c r="G43" s="438"/>
    </row>
    <row r="44" spans="6:7" ht="14.25">
      <c r="F44" s="438"/>
      <c r="G44" s="438"/>
    </row>
    <row r="45" spans="6:7" ht="14.25">
      <c r="F45" s="438"/>
      <c r="G45" s="438"/>
    </row>
    <row r="46" spans="6:7" ht="14.25">
      <c r="F46" s="438"/>
      <c r="G46" s="438"/>
    </row>
    <row r="47" spans="6:7" ht="14.25">
      <c r="F47" s="438"/>
      <c r="G47" s="438"/>
    </row>
    <row r="48" spans="6:7" ht="14.25">
      <c r="F48" s="438"/>
      <c r="G48" s="438"/>
    </row>
    <row r="49" spans="6:7" ht="14.25">
      <c r="F49" s="438"/>
      <c r="G49" s="438"/>
    </row>
    <row r="50" spans="6:7" ht="14.25">
      <c r="F50" s="438"/>
      <c r="G50" s="438"/>
    </row>
    <row r="51" spans="6:7" ht="14.25">
      <c r="F51" s="438"/>
      <c r="G51" s="438"/>
    </row>
    <row r="52" spans="6:7" ht="14.25">
      <c r="F52" s="438"/>
      <c r="G52" s="438"/>
    </row>
    <row r="53" spans="6:7" ht="14.25">
      <c r="F53" s="438"/>
      <c r="G53" s="438"/>
    </row>
    <row r="54" spans="6:7" ht="14.25">
      <c r="F54" s="438"/>
      <c r="G54" s="438"/>
    </row>
    <row r="55" spans="6:7" ht="14.25">
      <c r="F55" s="438"/>
      <c r="G55" s="438"/>
    </row>
    <row r="56" spans="6:7" ht="14.25">
      <c r="F56" s="438"/>
      <c r="G56" s="438"/>
    </row>
    <row r="57" spans="6:7" ht="14.25">
      <c r="F57" s="438"/>
      <c r="G57" s="438"/>
    </row>
    <row r="58" spans="6:7" ht="14.25">
      <c r="F58" s="438"/>
      <c r="G58" s="438"/>
    </row>
    <row r="59" spans="6:7" ht="14.25">
      <c r="F59" s="438"/>
      <c r="G59" s="438"/>
    </row>
    <row r="60" spans="6:7" ht="14.25">
      <c r="F60" s="438"/>
      <c r="G60" s="438"/>
    </row>
    <row r="61" spans="6:7" ht="14.25">
      <c r="F61" s="438"/>
      <c r="G61" s="438"/>
    </row>
    <row r="62" spans="6:7" ht="14.25">
      <c r="F62" s="438"/>
      <c r="G62" s="438"/>
    </row>
    <row r="63" spans="6:7" ht="14.25">
      <c r="F63" s="438"/>
      <c r="G63" s="438"/>
    </row>
    <row r="64" spans="6:7" ht="14.25">
      <c r="F64" s="438"/>
      <c r="G64" s="438"/>
    </row>
    <row r="65" spans="6:7" ht="14.25">
      <c r="F65" s="438"/>
      <c r="G65" s="438"/>
    </row>
    <row r="66" spans="6:7" ht="14.25">
      <c r="F66" s="438"/>
      <c r="G66" s="438"/>
    </row>
    <row r="67" spans="6:7" ht="14.25">
      <c r="F67" s="438"/>
      <c r="G67" s="438"/>
    </row>
    <row r="68" spans="6:7" ht="14.25">
      <c r="F68" s="438"/>
      <c r="G68" s="438"/>
    </row>
    <row r="69" spans="6:7" ht="14.25">
      <c r="F69" s="438"/>
      <c r="G69" s="438"/>
    </row>
    <row r="70" spans="6:7" ht="14.25">
      <c r="F70" s="438"/>
      <c r="G70" s="438"/>
    </row>
    <row r="71" spans="6:7" ht="14.25">
      <c r="F71" s="438"/>
      <c r="G71" s="438"/>
    </row>
    <row r="72" spans="6:7" ht="14.25">
      <c r="F72" s="438"/>
      <c r="G72" s="438"/>
    </row>
    <row r="73" spans="6:7" ht="14.25">
      <c r="F73" s="438"/>
      <c r="G73" s="438"/>
    </row>
    <row r="74" spans="6:7" ht="14.25">
      <c r="F74" s="438"/>
      <c r="G74" s="438"/>
    </row>
    <row r="75" spans="6:7" ht="14.25">
      <c r="F75" s="438"/>
      <c r="G75" s="438"/>
    </row>
    <row r="76" spans="6:7" ht="14.25">
      <c r="F76" s="438"/>
      <c r="G76" s="438"/>
    </row>
    <row r="77" spans="6:7" ht="14.25">
      <c r="F77" s="438"/>
      <c r="G77" s="438"/>
    </row>
    <row r="78" spans="6:7" ht="14.25">
      <c r="F78" s="438"/>
      <c r="G78" s="438"/>
    </row>
    <row r="79" spans="6:7" ht="14.25">
      <c r="F79" s="438"/>
      <c r="G79" s="438"/>
    </row>
    <row r="80" spans="6:7" ht="14.25">
      <c r="F80" s="438"/>
      <c r="G80" s="438"/>
    </row>
    <row r="81" spans="6:7" ht="14.25">
      <c r="F81" s="438"/>
      <c r="G81" s="438"/>
    </row>
    <row r="82" spans="6:7" ht="14.25">
      <c r="F82" s="438"/>
      <c r="G82" s="438"/>
    </row>
    <row r="83" spans="6:7" ht="14.25">
      <c r="F83" s="438"/>
      <c r="G83" s="438"/>
    </row>
    <row r="84" spans="6:7" ht="14.25">
      <c r="F84" s="438"/>
      <c r="G84" s="438"/>
    </row>
    <row r="85" spans="6:7" ht="14.25">
      <c r="F85" s="438"/>
      <c r="G85" s="438"/>
    </row>
    <row r="86" spans="6:7" ht="14.25">
      <c r="F86" s="438"/>
      <c r="G86" s="438"/>
    </row>
    <row r="87" spans="6:7" ht="14.25">
      <c r="F87" s="438"/>
      <c r="G87" s="438"/>
    </row>
    <row r="88" spans="6:7" ht="14.25">
      <c r="F88" s="438"/>
      <c r="G88" s="438"/>
    </row>
    <row r="89" spans="6:7" ht="14.25">
      <c r="F89" s="438"/>
      <c r="G89" s="438"/>
    </row>
    <row r="90" spans="6:7" ht="14.25">
      <c r="F90" s="438"/>
      <c r="G90" s="438"/>
    </row>
    <row r="91" spans="6:7" ht="14.25">
      <c r="F91" s="438"/>
      <c r="G91" s="438"/>
    </row>
    <row r="92" spans="6:7" ht="14.25">
      <c r="F92" s="438"/>
      <c r="G92" s="438"/>
    </row>
    <row r="93" spans="6:7" ht="14.25">
      <c r="F93" s="438"/>
      <c r="G93" s="438"/>
    </row>
    <row r="94" spans="6:7" ht="14.25">
      <c r="F94" s="438"/>
      <c r="G94" s="438"/>
    </row>
    <row r="95" spans="6:7" ht="14.25">
      <c r="F95" s="438"/>
      <c r="G95" s="438"/>
    </row>
    <row r="96" spans="6:7" ht="14.25">
      <c r="F96" s="438"/>
      <c r="G96" s="438"/>
    </row>
    <row r="97" spans="6:7" ht="14.25">
      <c r="F97" s="438"/>
      <c r="G97" s="438"/>
    </row>
    <row r="98" spans="6:7" ht="14.25">
      <c r="F98" s="438"/>
      <c r="G98" s="438"/>
    </row>
    <row r="99" spans="6:7" ht="14.25">
      <c r="F99" s="438"/>
      <c r="G99" s="438"/>
    </row>
    <row r="100" spans="6:7" ht="14.25">
      <c r="F100" s="438"/>
      <c r="G100" s="438"/>
    </row>
    <row r="101" spans="6:7" ht="14.25">
      <c r="F101" s="438"/>
      <c r="G101" s="438"/>
    </row>
    <row r="102" spans="6:7" ht="14.25">
      <c r="F102" s="438"/>
      <c r="G102" s="438"/>
    </row>
    <row r="103" spans="6:7" ht="14.25">
      <c r="F103" s="438"/>
      <c r="G103" s="438"/>
    </row>
    <row r="104" spans="6:7" ht="14.25">
      <c r="F104" s="438"/>
      <c r="G104" s="438"/>
    </row>
    <row r="105" spans="6:7" ht="14.25">
      <c r="F105" s="438"/>
      <c r="G105" s="438"/>
    </row>
    <row r="106" spans="6:7" ht="14.25">
      <c r="F106" s="438"/>
      <c r="G106" s="438"/>
    </row>
    <row r="107" spans="6:7" ht="14.25">
      <c r="F107" s="438"/>
      <c r="G107" s="438"/>
    </row>
    <row r="108" spans="6:7" ht="14.25">
      <c r="F108" s="438"/>
      <c r="G108" s="438"/>
    </row>
    <row r="109" spans="6:7" ht="14.25">
      <c r="F109" s="438"/>
      <c r="G109" s="438"/>
    </row>
    <row r="110" spans="6:7" ht="14.25">
      <c r="F110" s="438"/>
      <c r="G110" s="438"/>
    </row>
    <row r="111" spans="6:7" ht="14.25">
      <c r="F111" s="438"/>
      <c r="G111" s="438"/>
    </row>
    <row r="112" spans="6:7" ht="14.25">
      <c r="F112" s="438"/>
      <c r="G112" s="438"/>
    </row>
    <row r="113" spans="6:7" ht="14.25">
      <c r="F113" s="438"/>
      <c r="G113" s="438"/>
    </row>
    <row r="114" spans="6:7" ht="14.25">
      <c r="F114" s="438"/>
      <c r="G114" s="438"/>
    </row>
    <row r="115" spans="6:7" ht="14.25">
      <c r="F115" s="438"/>
      <c r="G115" s="438"/>
    </row>
    <row r="116" spans="6:7" ht="14.25">
      <c r="F116" s="438"/>
      <c r="G116" s="438"/>
    </row>
    <row r="117" spans="6:7" ht="14.25">
      <c r="F117" s="438"/>
      <c r="G117" s="438"/>
    </row>
    <row r="118" spans="6:7" ht="14.25">
      <c r="F118" s="438"/>
      <c r="G118" s="438"/>
    </row>
    <row r="119" spans="6:7" ht="14.25">
      <c r="F119" s="438"/>
      <c r="G119" s="438"/>
    </row>
    <row r="120" spans="6:7" ht="14.25">
      <c r="F120" s="438"/>
      <c r="G120" s="438"/>
    </row>
    <row r="121" spans="6:7" ht="14.25">
      <c r="F121" s="438"/>
      <c r="G121" s="438"/>
    </row>
    <row r="122" spans="6:7" ht="14.25">
      <c r="F122" s="438"/>
      <c r="G122" s="438"/>
    </row>
    <row r="123" spans="6:7" ht="14.25">
      <c r="F123" s="438"/>
      <c r="G123" s="438"/>
    </row>
    <row r="124" spans="6:7" ht="14.25">
      <c r="F124" s="438"/>
      <c r="G124" s="438"/>
    </row>
    <row r="125" spans="6:7" ht="14.25">
      <c r="F125" s="438"/>
      <c r="G125" s="438"/>
    </row>
    <row r="126" spans="6:7" ht="14.25">
      <c r="F126" s="438"/>
      <c r="G126" s="438"/>
    </row>
    <row r="127" spans="6:7" ht="14.25">
      <c r="F127" s="438"/>
      <c r="G127" s="438"/>
    </row>
    <row r="128" spans="6:7" ht="14.25">
      <c r="F128" s="438"/>
      <c r="G128" s="438"/>
    </row>
    <row r="129" spans="6:7" ht="14.25">
      <c r="F129" s="438"/>
      <c r="G129" s="438"/>
    </row>
    <row r="130" spans="6:7" ht="14.25">
      <c r="F130" s="438"/>
      <c r="G130" s="438"/>
    </row>
    <row r="131" spans="6:7" ht="14.25">
      <c r="F131" s="438"/>
      <c r="G131" s="438"/>
    </row>
    <row r="132" spans="6:7" ht="14.25">
      <c r="F132" s="438"/>
      <c r="G132" s="438"/>
    </row>
    <row r="133" spans="6:7" ht="14.25">
      <c r="F133" s="438"/>
      <c r="G133" s="438"/>
    </row>
    <row r="134" spans="6:7" ht="14.25">
      <c r="F134" s="438"/>
      <c r="G134" s="438"/>
    </row>
    <row r="135" spans="6:7" ht="14.25">
      <c r="F135" s="438"/>
      <c r="G135" s="438"/>
    </row>
    <row r="136" spans="6:7" ht="14.25">
      <c r="F136" s="438"/>
      <c r="G136" s="438"/>
    </row>
    <row r="137" spans="6:7" ht="14.25">
      <c r="F137" s="438"/>
      <c r="G137" s="438"/>
    </row>
    <row r="138" spans="6:7" ht="14.25">
      <c r="F138" s="438"/>
      <c r="G138" s="438"/>
    </row>
    <row r="139" spans="6:7" ht="14.25">
      <c r="F139" s="438"/>
      <c r="G139" s="438"/>
    </row>
    <row r="140" spans="6:7" ht="14.25">
      <c r="F140" s="438"/>
      <c r="G140" s="438"/>
    </row>
    <row r="141" spans="6:7" ht="14.25">
      <c r="F141" s="438"/>
      <c r="G141" s="438"/>
    </row>
    <row r="142" spans="6:7" ht="14.25">
      <c r="F142" s="438"/>
      <c r="G142" s="438"/>
    </row>
    <row r="143" spans="6:7" ht="14.25">
      <c r="F143" s="438"/>
      <c r="G143" s="438"/>
    </row>
    <row r="144" spans="6:7" ht="14.25">
      <c r="F144" s="438"/>
      <c r="G144" s="438"/>
    </row>
    <row r="145" spans="6:7" ht="14.25">
      <c r="F145" s="438"/>
      <c r="G145" s="438"/>
    </row>
    <row r="146" spans="6:7" ht="14.25">
      <c r="F146" s="438"/>
      <c r="G146" s="438"/>
    </row>
    <row r="147" spans="6:7" ht="14.25">
      <c r="F147" s="438"/>
      <c r="G147" s="438"/>
    </row>
    <row r="148" spans="6:7" ht="14.25">
      <c r="F148" s="438"/>
      <c r="G148" s="438"/>
    </row>
    <row r="149" spans="6:7" ht="14.25">
      <c r="F149" s="438"/>
      <c r="G149" s="438"/>
    </row>
    <row r="150" spans="6:7" ht="14.25">
      <c r="F150" s="438"/>
      <c r="G150" s="438"/>
    </row>
    <row r="151" spans="6:7" ht="14.25">
      <c r="F151" s="438"/>
      <c r="G151" s="438"/>
    </row>
    <row r="152" spans="6:7" ht="14.25">
      <c r="F152" s="438"/>
      <c r="G152" s="438"/>
    </row>
    <row r="153" spans="6:7" ht="14.25">
      <c r="F153" s="438"/>
      <c r="G153" s="438"/>
    </row>
    <row r="154" spans="6:7" ht="14.25">
      <c r="F154" s="438"/>
      <c r="G154" s="438"/>
    </row>
    <row r="155" spans="6:7" ht="14.25">
      <c r="F155" s="438"/>
      <c r="G155" s="438"/>
    </row>
    <row r="156" spans="6:7" ht="14.25">
      <c r="F156" s="438"/>
      <c r="G156" s="438"/>
    </row>
    <row r="157" spans="6:7" ht="14.25">
      <c r="F157" s="438"/>
      <c r="G157" s="438"/>
    </row>
    <row r="158" spans="6:7" ht="14.25">
      <c r="F158" s="438"/>
      <c r="G158" s="438"/>
    </row>
    <row r="159" spans="6:7" ht="14.25">
      <c r="F159" s="438"/>
      <c r="G159" s="438"/>
    </row>
    <row r="160" spans="6:7" ht="14.25">
      <c r="F160" s="438"/>
      <c r="G160" s="438"/>
    </row>
    <row r="161" spans="6:7" ht="14.25">
      <c r="F161" s="438"/>
      <c r="G161" s="438"/>
    </row>
    <row r="162" spans="6:7" ht="14.25">
      <c r="F162" s="438"/>
      <c r="G162" s="438"/>
    </row>
    <row r="163" spans="6:7" ht="14.25">
      <c r="F163" s="438"/>
      <c r="G163" s="438"/>
    </row>
    <row r="164" spans="6:7" ht="14.25">
      <c r="F164" s="438"/>
      <c r="G164" s="438"/>
    </row>
    <row r="165" spans="6:7" ht="14.25">
      <c r="F165" s="438"/>
      <c r="G165" s="438"/>
    </row>
    <row r="166" spans="6:7" ht="14.25">
      <c r="F166" s="438"/>
      <c r="G166" s="438"/>
    </row>
    <row r="167" spans="6:7" ht="14.25">
      <c r="F167" s="438"/>
      <c r="G167" s="438"/>
    </row>
    <row r="168" spans="6:7" ht="14.25">
      <c r="F168" s="438"/>
      <c r="G168" s="438"/>
    </row>
    <row r="169" spans="6:7" ht="14.25">
      <c r="F169" s="438"/>
      <c r="G169" s="438"/>
    </row>
    <row r="170" spans="6:7" ht="14.25">
      <c r="F170" s="438"/>
      <c r="G170" s="438"/>
    </row>
    <row r="171" spans="6:7" ht="14.25">
      <c r="F171" s="438"/>
      <c r="G171" s="438"/>
    </row>
    <row r="172" spans="6:7" ht="14.25">
      <c r="F172" s="438"/>
      <c r="G172" s="438"/>
    </row>
    <row r="173" spans="6:7" ht="14.25">
      <c r="F173" s="438"/>
      <c r="G173" s="438"/>
    </row>
    <row r="174" spans="6:7" ht="14.25">
      <c r="F174" s="438"/>
      <c r="G174" s="438"/>
    </row>
    <row r="175" spans="6:7" ht="14.25">
      <c r="F175" s="438"/>
      <c r="G175" s="438"/>
    </row>
    <row r="176" spans="6:7" ht="14.25">
      <c r="F176" s="438"/>
      <c r="G176" s="438"/>
    </row>
    <row r="177" spans="6:7" ht="14.25">
      <c r="F177" s="438"/>
      <c r="G177" s="438"/>
    </row>
    <row r="178" spans="6:7" ht="14.25">
      <c r="F178" s="438"/>
      <c r="G178" s="438"/>
    </row>
    <row r="179" spans="6:7" ht="14.25">
      <c r="F179" s="438"/>
      <c r="G179" s="438"/>
    </row>
    <row r="180" spans="6:7" ht="14.25">
      <c r="F180" s="438"/>
      <c r="G180" s="438"/>
    </row>
    <row r="181" spans="6:7" ht="14.25">
      <c r="F181" s="438"/>
      <c r="G181" s="438"/>
    </row>
    <row r="182" spans="6:7" ht="14.25">
      <c r="F182" s="438"/>
      <c r="G182" s="438"/>
    </row>
    <row r="183" spans="6:7" ht="14.25">
      <c r="F183" s="438"/>
      <c r="G183" s="438"/>
    </row>
    <row r="184" spans="6:7" ht="14.25">
      <c r="F184" s="438"/>
      <c r="G184" s="438"/>
    </row>
    <row r="185" spans="6:7" ht="14.25">
      <c r="F185" s="438"/>
      <c r="G185" s="438"/>
    </row>
    <row r="186" spans="6:7" ht="14.25">
      <c r="F186" s="438"/>
      <c r="G186" s="438"/>
    </row>
    <row r="187" spans="6:7" ht="14.25">
      <c r="F187" s="438"/>
      <c r="G187" s="438"/>
    </row>
    <row r="188" spans="6:7" ht="14.25">
      <c r="F188" s="438"/>
      <c r="G188" s="438"/>
    </row>
    <row r="189" spans="6:7" ht="14.25">
      <c r="F189" s="438"/>
      <c r="G189" s="438"/>
    </row>
    <row r="190" spans="6:7" ht="14.25">
      <c r="F190" s="438"/>
      <c r="G190" s="438"/>
    </row>
    <row r="191" spans="6:7" ht="14.25">
      <c r="F191" s="438"/>
      <c r="G191" s="438"/>
    </row>
    <row r="192" spans="6:7" ht="14.25">
      <c r="F192" s="438"/>
      <c r="G192" s="438"/>
    </row>
    <row r="193" spans="6:7" ht="14.25">
      <c r="F193" s="438"/>
      <c r="G193" s="438"/>
    </row>
    <row r="194" spans="6:7" ht="14.25">
      <c r="F194" s="438"/>
      <c r="G194" s="438"/>
    </row>
    <row r="195" spans="6:7" ht="14.25">
      <c r="F195" s="438"/>
      <c r="G195" s="438"/>
    </row>
    <row r="196" spans="6:7" ht="14.25">
      <c r="F196" s="438"/>
      <c r="G196" s="438"/>
    </row>
    <row r="197" spans="6:7" ht="14.25">
      <c r="F197" s="438"/>
      <c r="G197" s="438"/>
    </row>
    <row r="198" spans="6:7" ht="14.25">
      <c r="F198" s="438"/>
      <c r="G198" s="438"/>
    </row>
    <row r="199" spans="6:7" ht="14.25">
      <c r="F199" s="438"/>
      <c r="G199" s="438"/>
    </row>
    <row r="200" spans="6:7" ht="14.25">
      <c r="F200" s="438"/>
      <c r="G200" s="438"/>
    </row>
    <row r="201" spans="6:7" ht="14.25">
      <c r="F201" s="438"/>
      <c r="G201" s="438"/>
    </row>
    <row r="202" spans="6:7" ht="14.25">
      <c r="F202" s="438"/>
      <c r="G202" s="438"/>
    </row>
    <row r="203" spans="6:7" ht="14.25">
      <c r="F203" s="438"/>
      <c r="G203" s="438"/>
    </row>
    <row r="204" spans="6:7" ht="14.25">
      <c r="F204" s="438"/>
      <c r="G204" s="438"/>
    </row>
    <row r="205" spans="6:7" ht="14.25">
      <c r="F205" s="438"/>
      <c r="G205" s="438"/>
    </row>
    <row r="206" spans="6:7" ht="14.25">
      <c r="F206" s="438"/>
      <c r="G206" s="438"/>
    </row>
    <row r="207" spans="6:7" ht="14.25">
      <c r="F207" s="438"/>
      <c r="G207" s="438"/>
    </row>
    <row r="208" spans="6:7" ht="14.25">
      <c r="F208" s="438"/>
      <c r="G208" s="438"/>
    </row>
    <row r="209" spans="6:7" ht="14.25">
      <c r="F209" s="438"/>
      <c r="G209" s="438"/>
    </row>
    <row r="210" spans="6:7" ht="14.25">
      <c r="F210" s="438"/>
      <c r="G210" s="438"/>
    </row>
    <row r="211" spans="6:7" ht="14.25">
      <c r="F211" s="438"/>
      <c r="G211" s="438"/>
    </row>
    <row r="212" spans="6:7" ht="14.25">
      <c r="F212" s="438"/>
      <c r="G212" s="438"/>
    </row>
    <row r="213" spans="6:7" ht="14.25">
      <c r="F213" s="438"/>
      <c r="G213" s="438"/>
    </row>
    <row r="214" spans="6:7" ht="14.25">
      <c r="F214" s="438"/>
      <c r="G214" s="438"/>
    </row>
    <row r="215" spans="6:7" ht="14.25">
      <c r="F215" s="438"/>
      <c r="G215" s="438"/>
    </row>
    <row r="216" spans="6:7" ht="14.25">
      <c r="F216" s="438"/>
      <c r="G216" s="438"/>
    </row>
    <row r="217" spans="6:7" ht="14.25">
      <c r="F217" s="438"/>
      <c r="G217" s="438"/>
    </row>
    <row r="218" spans="6:7" ht="14.25">
      <c r="F218" s="438"/>
      <c r="G218" s="438"/>
    </row>
    <row r="219" spans="6:7" ht="14.25">
      <c r="F219" s="438"/>
      <c r="G219" s="438"/>
    </row>
    <row r="220" spans="6:7" ht="14.25">
      <c r="F220" s="438"/>
      <c r="G220" s="438"/>
    </row>
    <row r="221" spans="6:7" ht="14.25">
      <c r="F221" s="438"/>
      <c r="G221" s="438"/>
    </row>
    <row r="222" spans="6:7" ht="14.25">
      <c r="F222" s="438"/>
      <c r="G222" s="438"/>
    </row>
    <row r="223" spans="6:7" ht="14.25">
      <c r="F223" s="438"/>
      <c r="G223" s="438"/>
    </row>
    <row r="224" spans="6:7" ht="14.25">
      <c r="F224" s="438"/>
      <c r="G224" s="438"/>
    </row>
    <row r="225" spans="6:7" ht="14.25">
      <c r="F225" s="438"/>
      <c r="G225" s="438"/>
    </row>
    <row r="226" spans="6:7" ht="14.25">
      <c r="F226" s="438"/>
      <c r="G226" s="438"/>
    </row>
    <row r="227" spans="6:7" ht="14.25">
      <c r="F227" s="438"/>
      <c r="G227" s="438"/>
    </row>
    <row r="228" spans="6:7" ht="14.25">
      <c r="F228" s="438"/>
      <c r="G228" s="438"/>
    </row>
    <row r="229" spans="6:7" ht="14.25">
      <c r="F229" s="438"/>
      <c r="G229" s="438"/>
    </row>
    <row r="230" spans="6:7" ht="14.25">
      <c r="F230" s="438"/>
      <c r="G230" s="438"/>
    </row>
    <row r="231" spans="6:7" ht="14.25">
      <c r="F231" s="438"/>
      <c r="G231" s="438"/>
    </row>
    <row r="232" spans="6:7" ht="14.25">
      <c r="F232" s="438"/>
      <c r="G232" s="438"/>
    </row>
    <row r="233" spans="6:7" ht="14.25">
      <c r="F233" s="438"/>
      <c r="G233" s="438"/>
    </row>
    <row r="234" spans="6:7" ht="14.25">
      <c r="F234" s="438"/>
      <c r="G234" s="438"/>
    </row>
    <row r="235" spans="6:7" ht="14.25">
      <c r="F235" s="438"/>
      <c r="G235" s="438"/>
    </row>
    <row r="236" spans="6:7" ht="14.25">
      <c r="F236" s="438"/>
      <c r="G236" s="438"/>
    </row>
    <row r="237" spans="6:7" ht="14.25">
      <c r="F237" s="438"/>
      <c r="G237" s="438"/>
    </row>
    <row r="238" spans="6:7" ht="14.25">
      <c r="F238" s="438"/>
      <c r="G238" s="438"/>
    </row>
    <row r="239" spans="6:7" ht="14.25">
      <c r="F239" s="438"/>
      <c r="G239" s="438"/>
    </row>
    <row r="240" spans="6:7" ht="14.25">
      <c r="F240" s="438"/>
      <c r="G240" s="438"/>
    </row>
    <row r="241" spans="6:7" ht="14.25">
      <c r="F241" s="438"/>
      <c r="G241" s="438"/>
    </row>
    <row r="242" spans="6:7" ht="14.25">
      <c r="F242" s="438"/>
      <c r="G242" s="438"/>
    </row>
    <row r="243" spans="6:7" ht="14.25">
      <c r="F243" s="438"/>
      <c r="G243" s="438"/>
    </row>
    <row r="244" spans="6:7" ht="14.25">
      <c r="F244" s="438"/>
      <c r="G244" s="438"/>
    </row>
    <row r="245" spans="6:7" ht="14.25">
      <c r="F245" s="438"/>
      <c r="G245" s="438"/>
    </row>
    <row r="246" spans="6:7" ht="14.25">
      <c r="F246" s="438"/>
      <c r="G246" s="438"/>
    </row>
    <row r="247" spans="6:7" ht="14.25">
      <c r="F247" s="438"/>
      <c r="G247" s="438"/>
    </row>
    <row r="248" spans="6:7" ht="14.25">
      <c r="F248" s="438"/>
      <c r="G248" s="438"/>
    </row>
    <row r="249" spans="6:7" ht="14.25">
      <c r="F249" s="438"/>
      <c r="G249" s="438"/>
    </row>
    <row r="250" spans="6:7" ht="14.25">
      <c r="F250" s="438"/>
      <c r="G250" s="438"/>
    </row>
    <row r="251" spans="6:7" ht="14.25">
      <c r="F251" s="438"/>
      <c r="G251" s="438"/>
    </row>
    <row r="252" spans="6:7" ht="14.25">
      <c r="F252" s="438"/>
      <c r="G252" s="438"/>
    </row>
    <row r="253" spans="6:7" ht="14.25">
      <c r="F253" s="438"/>
      <c r="G253" s="438"/>
    </row>
    <row r="254" spans="6:7" ht="14.25">
      <c r="F254" s="438"/>
      <c r="G254" s="438"/>
    </row>
    <row r="255" spans="6:7" ht="14.25">
      <c r="F255" s="438"/>
      <c r="G255" s="438"/>
    </row>
    <row r="256" spans="6:7" ht="14.25">
      <c r="F256" s="438"/>
      <c r="G256" s="438"/>
    </row>
    <row r="257" spans="6:7" ht="14.25">
      <c r="F257" s="438"/>
      <c r="G257" s="438"/>
    </row>
    <row r="258" spans="6:7" ht="14.25">
      <c r="F258" s="438"/>
      <c r="G258" s="438"/>
    </row>
    <row r="259" spans="6:7" ht="14.25">
      <c r="F259" s="438"/>
      <c r="G259" s="438"/>
    </row>
    <row r="260" spans="6:7" ht="14.25">
      <c r="F260" s="438"/>
      <c r="G260" s="438"/>
    </row>
    <row r="261" spans="6:7" ht="14.25">
      <c r="F261" s="438"/>
      <c r="G261" s="438"/>
    </row>
    <row r="262" spans="6:7" ht="14.25">
      <c r="F262" s="438"/>
      <c r="G262" s="438"/>
    </row>
    <row r="263" spans="6:7" ht="14.25">
      <c r="F263" s="438"/>
      <c r="G263" s="438"/>
    </row>
    <row r="264" spans="6:7" ht="14.25">
      <c r="F264" s="438"/>
      <c r="G264" s="438"/>
    </row>
    <row r="265" spans="6:7" ht="14.25">
      <c r="F265" s="438"/>
      <c r="G265" s="438"/>
    </row>
    <row r="266" spans="6:7" ht="14.25">
      <c r="F266" s="438"/>
      <c r="G266" s="438"/>
    </row>
    <row r="267" spans="6:7" ht="14.25">
      <c r="F267" s="438"/>
      <c r="G267" s="438"/>
    </row>
    <row r="268" spans="6:7" ht="14.25">
      <c r="F268" s="438"/>
      <c r="G268" s="438"/>
    </row>
    <row r="269" spans="6:7" ht="14.25">
      <c r="F269" s="438"/>
      <c r="G269" s="438"/>
    </row>
    <row r="270" spans="6:7" ht="14.25">
      <c r="F270" s="438"/>
      <c r="G270" s="438"/>
    </row>
    <row r="271" spans="6:7" ht="14.25">
      <c r="F271" s="438"/>
      <c r="G271" s="438"/>
    </row>
    <row r="272" spans="6:7" ht="14.25">
      <c r="F272" s="438"/>
      <c r="G272" s="438"/>
    </row>
    <row r="273" spans="6:7" ht="14.25">
      <c r="F273" s="438"/>
      <c r="G273" s="438"/>
    </row>
    <row r="274" spans="6:7" ht="14.25">
      <c r="F274" s="438"/>
      <c r="G274" s="438"/>
    </row>
    <row r="275" spans="6:7" ht="14.25">
      <c r="F275" s="438"/>
      <c r="G275" s="438"/>
    </row>
    <row r="276" spans="6:7" ht="14.25">
      <c r="F276" s="438"/>
      <c r="G276" s="438"/>
    </row>
    <row r="277" spans="6:7" ht="14.25">
      <c r="F277" s="438"/>
      <c r="G277" s="438"/>
    </row>
    <row r="278" spans="6:7" ht="14.25">
      <c r="F278" s="438"/>
      <c r="G278" s="438"/>
    </row>
    <row r="279" spans="6:7" ht="14.25">
      <c r="F279" s="438"/>
      <c r="G279" s="438"/>
    </row>
    <row r="280" spans="6:7" ht="14.25">
      <c r="F280" s="438"/>
      <c r="G280" s="438"/>
    </row>
    <row r="281" spans="6:7" ht="14.25">
      <c r="F281" s="438"/>
      <c r="G281" s="438"/>
    </row>
    <row r="282" spans="6:7" ht="14.25">
      <c r="F282" s="438"/>
      <c r="G282" s="438"/>
    </row>
    <row r="283" spans="6:7" ht="14.25">
      <c r="F283" s="438"/>
      <c r="G283" s="438"/>
    </row>
    <row r="284" spans="6:7" ht="14.25">
      <c r="F284" s="438"/>
      <c r="G284" s="438"/>
    </row>
    <row r="285" spans="6:7" ht="14.25">
      <c r="F285" s="438"/>
      <c r="G285" s="438"/>
    </row>
    <row r="286" spans="6:7" ht="14.25">
      <c r="F286" s="438"/>
      <c r="G286" s="438"/>
    </row>
    <row r="287" spans="6:7" ht="14.25">
      <c r="F287" s="438"/>
      <c r="G287" s="438"/>
    </row>
    <row r="288" spans="6:7" ht="14.25">
      <c r="F288" s="438"/>
      <c r="G288" s="438"/>
    </row>
    <row r="289" spans="6:7" ht="14.25">
      <c r="F289" s="438"/>
      <c r="G289" s="438"/>
    </row>
    <row r="290" spans="6:7" ht="14.25">
      <c r="F290" s="438"/>
      <c r="G290" s="438"/>
    </row>
    <row r="291" spans="6:7" ht="14.25">
      <c r="F291" s="438"/>
      <c r="G291" s="438"/>
    </row>
    <row r="292" spans="6:7" ht="14.25">
      <c r="F292" s="438"/>
      <c r="G292" s="438"/>
    </row>
    <row r="293" spans="6:7" ht="14.25">
      <c r="F293" s="438"/>
      <c r="G293" s="438"/>
    </row>
    <row r="294" spans="6:7" ht="14.25">
      <c r="F294" s="438"/>
      <c r="G294" s="438"/>
    </row>
    <row r="295" spans="6:7" ht="14.25">
      <c r="F295" s="438"/>
      <c r="G295" s="438"/>
    </row>
    <row r="296" spans="6:7" ht="14.25">
      <c r="F296" s="438"/>
      <c r="G296" s="438"/>
    </row>
    <row r="297" spans="6:7" ht="14.25">
      <c r="F297" s="438"/>
      <c r="G297" s="438"/>
    </row>
    <row r="298" spans="6:7" ht="14.25">
      <c r="F298" s="438"/>
      <c r="G298" s="438"/>
    </row>
    <row r="299" spans="6:7" ht="14.25">
      <c r="F299" s="438"/>
      <c r="G299" s="438"/>
    </row>
    <row r="300" spans="6:7" ht="14.25">
      <c r="F300" s="438"/>
      <c r="G300" s="438"/>
    </row>
    <row r="301" spans="6:7" ht="14.25">
      <c r="F301" s="438"/>
      <c r="G301" s="438"/>
    </row>
    <row r="302" spans="6:7" ht="14.25">
      <c r="F302" s="438"/>
      <c r="G302" s="438"/>
    </row>
    <row r="303" spans="6:7" ht="14.25">
      <c r="F303" s="438"/>
      <c r="G303" s="438"/>
    </row>
    <row r="304" spans="6:7" ht="14.25">
      <c r="F304" s="438"/>
      <c r="G304" s="438"/>
    </row>
    <row r="305" spans="6:7" ht="14.25">
      <c r="F305" s="438"/>
      <c r="G305" s="438"/>
    </row>
    <row r="306" spans="6:7" ht="14.25">
      <c r="F306" s="438"/>
      <c r="G306" s="438"/>
    </row>
    <row r="307" spans="6:7" ht="14.25">
      <c r="F307" s="438"/>
      <c r="G307" s="438"/>
    </row>
    <row r="308" spans="6:7" ht="14.25">
      <c r="F308" s="438"/>
      <c r="G308" s="438"/>
    </row>
    <row r="309" spans="6:7" ht="14.25">
      <c r="F309" s="438"/>
      <c r="G309" s="438"/>
    </row>
    <row r="310" spans="6:7" ht="14.25">
      <c r="F310" s="438"/>
      <c r="G310" s="438"/>
    </row>
    <row r="311" spans="6:7" ht="14.25">
      <c r="F311" s="438"/>
      <c r="G311" s="438"/>
    </row>
    <row r="312" spans="6:7" ht="14.25">
      <c r="F312" s="438"/>
      <c r="G312" s="438"/>
    </row>
    <row r="313" spans="6:7" ht="14.25">
      <c r="F313" s="438"/>
      <c r="G313" s="438"/>
    </row>
    <row r="314" spans="6:7" ht="14.25">
      <c r="F314" s="438"/>
      <c r="G314" s="438"/>
    </row>
    <row r="315" spans="6:7" ht="14.25">
      <c r="F315" s="438"/>
      <c r="G315" s="438"/>
    </row>
    <row r="316" spans="6:7" ht="14.25">
      <c r="F316" s="438"/>
      <c r="G316" s="438"/>
    </row>
    <row r="317" spans="6:7" ht="14.25">
      <c r="F317" s="438"/>
      <c r="G317" s="438"/>
    </row>
    <row r="318" spans="6:7" ht="14.25">
      <c r="F318" s="438"/>
      <c r="G318" s="438"/>
    </row>
    <row r="319" spans="6:7" ht="14.25">
      <c r="F319" s="438"/>
      <c r="G319" s="438"/>
    </row>
    <row r="320" spans="6:7" ht="14.25">
      <c r="F320" s="438"/>
      <c r="G320" s="438"/>
    </row>
    <row r="321" spans="6:7" ht="14.25">
      <c r="F321" s="438"/>
      <c r="G321" s="438"/>
    </row>
    <row r="322" spans="6:7" ht="14.25">
      <c r="F322" s="438"/>
      <c r="G322" s="438"/>
    </row>
    <row r="323" spans="6:7" ht="14.25">
      <c r="F323" s="438"/>
      <c r="G323" s="438"/>
    </row>
    <row r="324" spans="6:7" ht="14.25">
      <c r="F324" s="438"/>
      <c r="G324" s="438"/>
    </row>
    <row r="325" spans="6:7" ht="14.25">
      <c r="F325" s="438"/>
      <c r="G325" s="438"/>
    </row>
    <row r="326" spans="6:7" ht="14.25">
      <c r="F326" s="438"/>
      <c r="G326" s="438"/>
    </row>
    <row r="327" spans="6:7" ht="14.25">
      <c r="F327" s="438"/>
      <c r="G327" s="438"/>
    </row>
    <row r="328" spans="6:7" ht="14.25">
      <c r="F328" s="438"/>
      <c r="G328" s="438"/>
    </row>
    <row r="329" spans="6:7" ht="14.25">
      <c r="F329" s="438"/>
      <c r="G329" s="438"/>
    </row>
    <row r="330" spans="6:7" ht="14.25">
      <c r="F330" s="438"/>
      <c r="G330" s="438"/>
    </row>
    <row r="331" spans="6:7" ht="14.25">
      <c r="F331" s="438"/>
      <c r="G331" s="438"/>
    </row>
    <row r="332" spans="6:7" ht="14.25">
      <c r="F332" s="438"/>
      <c r="G332" s="438"/>
    </row>
    <row r="333" spans="6:7" ht="14.25">
      <c r="F333" s="438"/>
      <c r="G333" s="438"/>
    </row>
    <row r="334" spans="6:7" ht="14.25">
      <c r="F334" s="438"/>
      <c r="G334" s="438"/>
    </row>
    <row r="335" spans="6:7" ht="14.25">
      <c r="F335" s="438"/>
      <c r="G335" s="438"/>
    </row>
    <row r="336" spans="6:7" ht="14.25">
      <c r="F336" s="438"/>
      <c r="G336" s="438"/>
    </row>
    <row r="337" spans="6:7" ht="14.25">
      <c r="F337" s="438"/>
      <c r="G337" s="438"/>
    </row>
    <row r="338" spans="6:7" ht="14.25">
      <c r="F338" s="438"/>
      <c r="G338" s="438"/>
    </row>
    <row r="339" spans="6:7" ht="14.25">
      <c r="F339" s="438"/>
      <c r="G339" s="438"/>
    </row>
    <row r="340" spans="6:7" ht="14.25">
      <c r="F340" s="438"/>
      <c r="G340" s="438"/>
    </row>
    <row r="341" spans="6:7" ht="14.25">
      <c r="F341" s="438"/>
      <c r="G341" s="438"/>
    </row>
    <row r="342" spans="6:7" ht="14.25">
      <c r="F342" s="438"/>
      <c r="G342" s="438"/>
    </row>
    <row r="343" spans="6:7" ht="14.25">
      <c r="F343" s="438"/>
      <c r="G343" s="438"/>
    </row>
    <row r="344" spans="6:7" ht="14.25">
      <c r="F344" s="438"/>
      <c r="G344" s="438"/>
    </row>
    <row r="345" spans="6:7" ht="14.25">
      <c r="F345" s="438"/>
      <c r="G345" s="438"/>
    </row>
    <row r="346" spans="6:7" ht="14.25">
      <c r="F346" s="438"/>
      <c r="G346" s="438"/>
    </row>
    <row r="347" spans="6:7" ht="14.25">
      <c r="F347" s="438"/>
      <c r="G347" s="438"/>
    </row>
    <row r="348" spans="6:7" ht="14.25">
      <c r="F348" s="438"/>
      <c r="G348" s="438"/>
    </row>
    <row r="349" spans="6:7" ht="14.25">
      <c r="F349" s="438"/>
      <c r="G349" s="438"/>
    </row>
    <row r="350" spans="6:7" ht="14.25">
      <c r="F350" s="438"/>
      <c r="G350" s="438"/>
    </row>
    <row r="351" spans="6:7" ht="14.25">
      <c r="F351" s="438"/>
      <c r="G351" s="438"/>
    </row>
    <row r="352" spans="6:7" ht="14.25">
      <c r="F352" s="438"/>
      <c r="G352" s="438"/>
    </row>
    <row r="353" spans="6:7" ht="14.25">
      <c r="F353" s="438"/>
      <c r="G353" s="438"/>
    </row>
    <row r="354" spans="6:7" ht="14.25">
      <c r="F354" s="438"/>
      <c r="G354" s="438"/>
    </row>
    <row r="355" spans="6:7" ht="14.25">
      <c r="F355" s="438"/>
      <c r="G355" s="438"/>
    </row>
    <row r="356" spans="6:7" ht="14.25">
      <c r="F356" s="438"/>
      <c r="G356" s="438"/>
    </row>
    <row r="357" spans="6:7" ht="14.25">
      <c r="F357" s="438"/>
      <c r="G357" s="438"/>
    </row>
    <row r="358" spans="6:7" ht="14.25">
      <c r="F358" s="438"/>
      <c r="G358" s="438"/>
    </row>
    <row r="359" spans="6:7" ht="14.25">
      <c r="F359" s="438"/>
      <c r="G359" s="438"/>
    </row>
    <row r="360" spans="6:7" ht="14.25">
      <c r="F360" s="438"/>
      <c r="G360" s="438"/>
    </row>
    <row r="361" spans="6:7" ht="14.25">
      <c r="F361" s="438"/>
      <c r="G361" s="438"/>
    </row>
    <row r="362" spans="6:7" ht="14.25">
      <c r="F362" s="438"/>
      <c r="G362" s="438"/>
    </row>
    <row r="363" spans="6:7" ht="14.25">
      <c r="F363" s="438"/>
      <c r="G363" s="438"/>
    </row>
    <row r="364" spans="6:7" ht="14.25">
      <c r="F364" s="438"/>
      <c r="G364" s="438"/>
    </row>
    <row r="365" spans="6:7" ht="14.25">
      <c r="F365" s="438"/>
      <c r="G365" s="438"/>
    </row>
    <row r="366" spans="6:7" ht="14.25">
      <c r="F366" s="438"/>
      <c r="G366" s="438"/>
    </row>
    <row r="367" spans="6:7" ht="14.25">
      <c r="F367" s="438"/>
      <c r="G367" s="438"/>
    </row>
    <row r="368" spans="6:7" ht="14.25">
      <c r="F368" s="438"/>
      <c r="G368" s="438"/>
    </row>
    <row r="369" spans="6:7" ht="14.25">
      <c r="F369" s="438"/>
      <c r="G369" s="438"/>
    </row>
    <row r="370" spans="6:7" ht="14.25">
      <c r="F370" s="438"/>
      <c r="G370" s="438"/>
    </row>
    <row r="371" spans="6:7" ht="14.25">
      <c r="F371" s="438"/>
      <c r="G371" s="438"/>
    </row>
    <row r="372" spans="6:7" ht="14.25">
      <c r="F372" s="438"/>
      <c r="G372" s="438"/>
    </row>
    <row r="373" spans="6:7" ht="14.25">
      <c r="F373" s="438"/>
      <c r="G373" s="438"/>
    </row>
    <row r="374" spans="6:7" ht="14.25">
      <c r="F374" s="438"/>
      <c r="G374" s="438"/>
    </row>
    <row r="375" spans="6:7" ht="14.25">
      <c r="F375" s="438"/>
      <c r="G375" s="438"/>
    </row>
    <row r="376" spans="6:7" ht="14.25">
      <c r="F376" s="438"/>
      <c r="G376" s="438"/>
    </row>
    <row r="377" spans="6:7" ht="14.25">
      <c r="F377" s="438"/>
      <c r="G377" s="438"/>
    </row>
    <row r="378" spans="6:7" ht="14.25">
      <c r="F378" s="438"/>
      <c r="G378" s="438"/>
    </row>
    <row r="379" spans="6:7" ht="14.25">
      <c r="F379" s="438"/>
      <c r="G379" s="438"/>
    </row>
    <row r="380" spans="6:7" ht="14.25">
      <c r="F380" s="438"/>
      <c r="G380" s="438"/>
    </row>
    <row r="381" spans="6:7" ht="14.25">
      <c r="F381" s="438"/>
      <c r="G381" s="438"/>
    </row>
    <row r="382" spans="6:7" ht="14.25">
      <c r="F382" s="438"/>
      <c r="G382" s="438"/>
    </row>
    <row r="383" spans="6:7" ht="14.25">
      <c r="F383" s="438"/>
      <c r="G383" s="438"/>
    </row>
    <row r="384" spans="6:7" ht="14.25">
      <c r="F384" s="438"/>
      <c r="G384" s="438"/>
    </row>
    <row r="385" spans="6:7" ht="14.25">
      <c r="F385" s="438"/>
      <c r="G385" s="438"/>
    </row>
    <row r="386" spans="6:7" ht="14.25">
      <c r="F386" s="438"/>
      <c r="G386" s="438"/>
    </row>
    <row r="387" spans="6:7" ht="14.25">
      <c r="F387" s="438"/>
      <c r="G387" s="438"/>
    </row>
    <row r="388" spans="6:7" ht="14.25">
      <c r="F388" s="438"/>
      <c r="G388" s="438"/>
    </row>
    <row r="389" spans="6:7" ht="14.25">
      <c r="F389" s="438"/>
      <c r="G389" s="438"/>
    </row>
    <row r="390" spans="6:7" ht="14.25">
      <c r="F390" s="438"/>
      <c r="G390" s="438"/>
    </row>
    <row r="391" spans="6:7" ht="14.25">
      <c r="F391" s="438"/>
      <c r="G391" s="438"/>
    </row>
    <row r="392" spans="6:7" ht="14.25">
      <c r="F392" s="438"/>
      <c r="G392" s="438"/>
    </row>
    <row r="393" spans="6:7" ht="14.25">
      <c r="F393" s="438"/>
      <c r="G393" s="438"/>
    </row>
    <row r="394" spans="6:7" ht="14.25">
      <c r="F394" s="438"/>
      <c r="G394" s="438"/>
    </row>
    <row r="395" spans="6:7" ht="14.25">
      <c r="F395" s="438"/>
      <c r="G395" s="438"/>
    </row>
    <row r="396" spans="6:7" ht="14.25">
      <c r="F396" s="438"/>
      <c r="G396" s="438"/>
    </row>
    <row r="397" spans="6:7" ht="14.25">
      <c r="F397" s="438"/>
      <c r="G397" s="438"/>
    </row>
    <row r="398" spans="6:7" ht="14.25">
      <c r="F398" s="438"/>
      <c r="G398" s="438"/>
    </row>
    <row r="399" spans="6:7" ht="14.25">
      <c r="F399" s="438"/>
      <c r="G399" s="438"/>
    </row>
    <row r="400" spans="6:7" ht="14.25">
      <c r="F400" s="438"/>
      <c r="G400" s="438"/>
    </row>
    <row r="401" spans="6:7" ht="14.25">
      <c r="F401" s="438"/>
      <c r="G401" s="438"/>
    </row>
    <row r="402" spans="6:7" ht="14.25">
      <c r="F402" s="438"/>
      <c r="G402" s="438"/>
    </row>
    <row r="403" spans="6:7" ht="14.25">
      <c r="F403" s="438"/>
      <c r="G403" s="438"/>
    </row>
    <row r="404" spans="6:7" ht="14.25">
      <c r="F404" s="438"/>
      <c r="G404" s="438"/>
    </row>
    <row r="405" spans="6:7" ht="14.25">
      <c r="F405" s="438"/>
      <c r="G405" s="438"/>
    </row>
    <row r="406" spans="6:7" ht="14.25">
      <c r="F406" s="438"/>
      <c r="G406" s="438"/>
    </row>
    <row r="407" spans="6:7" ht="14.25">
      <c r="F407" s="438"/>
      <c r="G407" s="438"/>
    </row>
    <row r="408" spans="6:7" ht="14.25">
      <c r="F408" s="438"/>
      <c r="G408" s="438"/>
    </row>
    <row r="409" spans="6:7" ht="14.25">
      <c r="F409" s="438"/>
      <c r="G409" s="438"/>
    </row>
    <row r="410" spans="6:7" ht="14.25">
      <c r="F410" s="438"/>
      <c r="G410" s="438"/>
    </row>
    <row r="411" spans="6:7" ht="14.25">
      <c r="F411" s="438"/>
      <c r="G411" s="438"/>
    </row>
    <row r="412" spans="6:7" ht="14.25">
      <c r="F412" s="438"/>
      <c r="G412" s="438"/>
    </row>
    <row r="413" spans="6:7" ht="14.25">
      <c r="F413" s="438"/>
      <c r="G413" s="438"/>
    </row>
    <row r="414" spans="6:7" ht="14.25">
      <c r="F414" s="438"/>
      <c r="G414" s="438"/>
    </row>
    <row r="415" spans="6:7" ht="14.25">
      <c r="F415" s="438"/>
      <c r="G415" s="438"/>
    </row>
    <row r="416" spans="6:7" ht="14.25">
      <c r="F416" s="438"/>
      <c r="G416" s="438"/>
    </row>
    <row r="417" spans="6:7" ht="14.25">
      <c r="F417" s="438"/>
      <c r="G417" s="438"/>
    </row>
    <row r="418" spans="6:7" ht="14.25">
      <c r="F418" s="438"/>
      <c r="G418" s="438"/>
    </row>
    <row r="419" spans="6:7" ht="14.25">
      <c r="F419" s="438"/>
      <c r="G419" s="438"/>
    </row>
    <row r="420" spans="6:7" ht="14.25">
      <c r="F420" s="438"/>
      <c r="G420" s="438"/>
    </row>
    <row r="421" spans="6:7" ht="14.25">
      <c r="F421" s="438"/>
      <c r="G421" s="438"/>
    </row>
    <row r="422" spans="6:7" ht="14.25">
      <c r="F422" s="438"/>
      <c r="G422" s="438"/>
    </row>
    <row r="423" spans="6:7" ht="14.25">
      <c r="F423" s="438"/>
      <c r="G423" s="438"/>
    </row>
    <row r="424" spans="6:7" ht="14.25">
      <c r="F424" s="438"/>
      <c r="G424" s="438"/>
    </row>
    <row r="425" spans="6:7" ht="14.25">
      <c r="F425" s="438"/>
      <c r="G425" s="438"/>
    </row>
    <row r="426" spans="6:7" ht="14.25">
      <c r="F426" s="438"/>
      <c r="G426" s="438"/>
    </row>
    <row r="427" spans="6:7" ht="14.25">
      <c r="F427" s="438"/>
      <c r="G427" s="438"/>
    </row>
    <row r="428" spans="6:7" ht="14.25">
      <c r="F428" s="438"/>
      <c r="G428" s="438"/>
    </row>
    <row r="429" spans="6:7" ht="14.25">
      <c r="F429" s="438"/>
      <c r="G429" s="438"/>
    </row>
    <row r="430" spans="6:7" ht="14.25">
      <c r="F430" s="438"/>
      <c r="G430" s="438"/>
    </row>
    <row r="431" spans="6:7" ht="14.25">
      <c r="F431" s="438"/>
      <c r="G431" s="438"/>
    </row>
    <row r="432" spans="6:7" ht="14.25">
      <c r="F432" s="438"/>
      <c r="G432" s="438"/>
    </row>
    <row r="433" spans="6:7" ht="14.25">
      <c r="F433" s="438"/>
      <c r="G433" s="438"/>
    </row>
    <row r="434" spans="6:7" ht="14.25">
      <c r="F434" s="438"/>
      <c r="G434" s="438"/>
    </row>
    <row r="435" spans="6:7" ht="14.25">
      <c r="F435" s="438"/>
      <c r="G435" s="438"/>
    </row>
    <row r="436" spans="6:7" ht="14.25">
      <c r="F436" s="438"/>
      <c r="G436" s="438"/>
    </row>
    <row r="437" spans="6:7" ht="14.25">
      <c r="F437" s="438"/>
      <c r="G437" s="438"/>
    </row>
    <row r="438" spans="6:7" ht="14.25">
      <c r="F438" s="438"/>
      <c r="G438" s="438"/>
    </row>
    <row r="439" spans="6:7" ht="14.25">
      <c r="F439" s="438"/>
      <c r="G439" s="438"/>
    </row>
    <row r="440" spans="6:7" ht="14.25">
      <c r="F440" s="438"/>
      <c r="G440" s="438"/>
    </row>
    <row r="441" spans="6:7" ht="14.25">
      <c r="F441" s="438"/>
      <c r="G441" s="438"/>
    </row>
    <row r="442" spans="6:7" ht="14.25">
      <c r="F442" s="438"/>
      <c r="G442" s="438"/>
    </row>
    <row r="443" spans="6:7" ht="14.25">
      <c r="F443" s="438"/>
      <c r="G443" s="438"/>
    </row>
    <row r="444" spans="6:7" ht="14.25">
      <c r="F444" s="438"/>
      <c r="G444" s="438"/>
    </row>
    <row r="445" spans="6:7" ht="14.25">
      <c r="F445" s="438"/>
      <c r="G445" s="438"/>
    </row>
    <row r="446" spans="6:7" ht="14.25">
      <c r="F446" s="438"/>
      <c r="G446" s="438"/>
    </row>
    <row r="447" spans="6:7" ht="14.25">
      <c r="F447" s="438"/>
      <c r="G447" s="438"/>
    </row>
    <row r="448" spans="6:7" ht="14.25">
      <c r="F448" s="438"/>
      <c r="G448" s="438"/>
    </row>
    <row r="449" spans="6:7" ht="14.25">
      <c r="F449" s="438"/>
      <c r="G449" s="438"/>
    </row>
    <row r="450" spans="6:7" ht="14.25">
      <c r="F450" s="438"/>
      <c r="G450" s="438"/>
    </row>
    <row r="451" spans="6:7" ht="14.25">
      <c r="F451" s="438"/>
      <c r="G451" s="438"/>
    </row>
    <row r="452" spans="6:7" ht="14.25">
      <c r="F452" s="438"/>
      <c r="G452" s="438"/>
    </row>
    <row r="453" spans="6:7" ht="14.25">
      <c r="F453" s="438"/>
      <c r="G453" s="438"/>
    </row>
    <row r="454" spans="6:7" ht="14.25">
      <c r="F454" s="438"/>
      <c r="G454" s="438"/>
    </row>
    <row r="455" spans="6:7" ht="14.25">
      <c r="F455" s="438"/>
      <c r="G455" s="438"/>
    </row>
    <row r="456" spans="6:7" ht="14.25">
      <c r="F456" s="438"/>
      <c r="G456" s="438"/>
    </row>
    <row r="457" spans="6:7" ht="14.25">
      <c r="F457" s="438"/>
      <c r="G457" s="438"/>
    </row>
    <row r="458" spans="6:7" ht="14.25">
      <c r="F458" s="438"/>
      <c r="G458" s="438"/>
    </row>
    <row r="459" spans="6:7" ht="14.25">
      <c r="F459" s="438"/>
      <c r="G459" s="438"/>
    </row>
    <row r="460" spans="6:7" ht="14.25">
      <c r="F460" s="438"/>
      <c r="G460" s="438"/>
    </row>
    <row r="461" spans="6:7" ht="14.25">
      <c r="F461" s="438"/>
      <c r="G461" s="438"/>
    </row>
    <row r="462" spans="6:7" ht="14.25">
      <c r="F462" s="438"/>
      <c r="G462" s="438"/>
    </row>
    <row r="463" spans="6:7" ht="14.25">
      <c r="F463" s="438"/>
      <c r="G463" s="438"/>
    </row>
    <row r="464" spans="6:7" ht="14.25">
      <c r="F464" s="438"/>
      <c r="G464" s="438"/>
    </row>
    <row r="465" spans="6:7" ht="14.25">
      <c r="F465" s="438"/>
      <c r="G465" s="438"/>
    </row>
    <row r="466" spans="6:7" ht="14.25">
      <c r="F466" s="438"/>
      <c r="G466" s="438"/>
    </row>
    <row r="467" spans="6:7" ht="14.25">
      <c r="F467" s="438"/>
      <c r="G467" s="438"/>
    </row>
    <row r="468" spans="6:7" ht="14.25">
      <c r="F468" s="438"/>
      <c r="G468" s="438"/>
    </row>
    <row r="469" spans="6:7" ht="14.25">
      <c r="F469" s="438"/>
      <c r="G469" s="438"/>
    </row>
    <row r="470" spans="6:7" ht="14.25">
      <c r="F470" s="438"/>
      <c r="G470" s="438"/>
    </row>
    <row r="471" spans="6:7" ht="14.25">
      <c r="F471" s="438"/>
      <c r="G471" s="438"/>
    </row>
    <row r="472" spans="6:7" ht="14.25">
      <c r="F472" s="438"/>
      <c r="G472" s="438"/>
    </row>
    <row r="473" spans="6:7" ht="14.25">
      <c r="F473" s="438"/>
      <c r="G473" s="438"/>
    </row>
    <row r="474" spans="6:7" ht="14.25">
      <c r="F474" s="438"/>
      <c r="G474" s="438"/>
    </row>
    <row r="475" spans="6:7" ht="14.25">
      <c r="F475" s="438"/>
      <c r="G475" s="438"/>
    </row>
    <row r="476" spans="6:7" ht="14.25">
      <c r="F476" s="438"/>
      <c r="G476" s="438"/>
    </row>
    <row r="477" spans="6:7" ht="14.25">
      <c r="F477" s="438"/>
      <c r="G477" s="438"/>
    </row>
    <row r="478" spans="6:7" ht="14.25">
      <c r="F478" s="438"/>
      <c r="G478" s="438"/>
    </row>
    <row r="479" spans="6:7" ht="14.25">
      <c r="F479" s="438"/>
      <c r="G479" s="438"/>
    </row>
    <row r="480" spans="6:7" ht="14.25">
      <c r="F480" s="438"/>
      <c r="G480" s="438"/>
    </row>
    <row r="481" spans="6:7" ht="14.25">
      <c r="F481" s="438"/>
      <c r="G481" s="438"/>
    </row>
    <row r="482" spans="6:7" ht="14.25">
      <c r="F482" s="438"/>
      <c r="G482" s="438"/>
    </row>
    <row r="483" spans="6:7" ht="14.25">
      <c r="F483" s="438"/>
      <c r="G483" s="438"/>
    </row>
    <row r="484" spans="6:7" ht="14.25">
      <c r="F484" s="438"/>
      <c r="G484" s="438"/>
    </row>
    <row r="485" spans="6:7" ht="14.25">
      <c r="F485" s="438"/>
      <c r="G485" s="438"/>
    </row>
    <row r="486" spans="6:7" ht="14.25">
      <c r="F486" s="438"/>
      <c r="G486" s="438"/>
    </row>
    <row r="487" spans="6:7" ht="14.25">
      <c r="F487" s="438"/>
      <c r="G487" s="438"/>
    </row>
    <row r="488" spans="6:7" ht="14.25">
      <c r="F488" s="438"/>
      <c r="G488" s="438"/>
    </row>
    <row r="489" spans="6:7" ht="14.25">
      <c r="F489" s="438"/>
      <c r="G489" s="438"/>
    </row>
    <row r="490" spans="6:7" ht="14.25">
      <c r="F490" s="438"/>
      <c r="G490" s="438"/>
    </row>
    <row r="491" spans="6:7" ht="14.25">
      <c r="F491" s="438"/>
      <c r="G491" s="438"/>
    </row>
    <row r="492" spans="6:7" ht="14.25">
      <c r="F492" s="438"/>
      <c r="G492" s="438"/>
    </row>
    <row r="493" spans="6:7" ht="14.25">
      <c r="F493" s="438"/>
      <c r="G493" s="438"/>
    </row>
    <row r="494" spans="6:7" ht="14.25">
      <c r="F494" s="438"/>
      <c r="G494" s="438"/>
    </row>
    <row r="495" spans="6:7" ht="14.25">
      <c r="F495" s="438"/>
      <c r="G495" s="438"/>
    </row>
    <row r="496" spans="6:7" ht="14.25">
      <c r="F496" s="438"/>
      <c r="G496" s="438"/>
    </row>
    <row r="497" spans="6:7" ht="14.25">
      <c r="F497" s="438"/>
      <c r="G497" s="438"/>
    </row>
    <row r="498" spans="6:7" ht="14.25">
      <c r="F498" s="438"/>
      <c r="G498" s="438"/>
    </row>
    <row r="499" spans="6:7" ht="14.25">
      <c r="F499" s="438"/>
      <c r="G499" s="438"/>
    </row>
    <row r="500" spans="6:7" ht="14.25">
      <c r="F500" s="438"/>
      <c r="G500" s="438"/>
    </row>
    <row r="501" spans="6:7" ht="14.25">
      <c r="F501" s="438"/>
      <c r="G501" s="438"/>
    </row>
    <row r="502" spans="6:7" ht="14.25">
      <c r="F502" s="438"/>
      <c r="G502" s="438"/>
    </row>
    <row r="503" spans="6:7" ht="14.25">
      <c r="F503" s="438"/>
      <c r="G503" s="438"/>
    </row>
    <row r="504" spans="6:7" ht="14.25">
      <c r="F504" s="438"/>
      <c r="G504" s="438"/>
    </row>
    <row r="505" spans="6:7" ht="14.25">
      <c r="F505" s="438"/>
      <c r="G505" s="438"/>
    </row>
    <row r="506" spans="6:7" ht="14.25">
      <c r="F506" s="438"/>
      <c r="G506" s="438"/>
    </row>
    <row r="507" spans="6:7" ht="14.25">
      <c r="F507" s="438"/>
      <c r="G507" s="438"/>
    </row>
    <row r="508" spans="6:7" ht="14.25">
      <c r="F508" s="438"/>
      <c r="G508" s="438"/>
    </row>
    <row r="509" spans="6:7" ht="14.25">
      <c r="F509" s="438"/>
      <c r="G509" s="438"/>
    </row>
    <row r="510" spans="6:7" ht="14.25">
      <c r="F510" s="438"/>
      <c r="G510" s="438"/>
    </row>
    <row r="511" spans="6:7" ht="14.25">
      <c r="F511" s="438"/>
      <c r="G511" s="438"/>
    </row>
    <row r="512" spans="6:7" ht="14.25">
      <c r="F512" s="438"/>
      <c r="G512" s="438"/>
    </row>
    <row r="513" spans="6:7" ht="14.25">
      <c r="F513" s="438"/>
      <c r="G513" s="438"/>
    </row>
    <row r="514" spans="6:7" ht="14.25">
      <c r="F514" s="438"/>
      <c r="G514" s="438"/>
    </row>
    <row r="515" spans="6:7" ht="14.25">
      <c r="F515" s="438"/>
      <c r="G515" s="438"/>
    </row>
    <row r="516" spans="6:7" ht="14.25">
      <c r="F516" s="438"/>
      <c r="G516" s="438"/>
    </row>
    <row r="517" spans="6:7" ht="14.25">
      <c r="F517" s="438"/>
      <c r="G517" s="438"/>
    </row>
    <row r="518" spans="6:7" ht="14.25">
      <c r="F518" s="438"/>
      <c r="G518" s="438"/>
    </row>
    <row r="519" spans="6:7" ht="14.25">
      <c r="F519" s="438"/>
      <c r="G519" s="438"/>
    </row>
    <row r="520" spans="6:7" ht="14.25">
      <c r="F520" s="438"/>
      <c r="G520" s="438"/>
    </row>
    <row r="521" spans="6:7" ht="14.25">
      <c r="F521" s="438"/>
      <c r="G521" s="438"/>
    </row>
    <row r="522" spans="6:7" ht="14.25">
      <c r="F522" s="438"/>
      <c r="G522" s="438"/>
    </row>
    <row r="523" spans="6:7" ht="14.25">
      <c r="F523" s="438"/>
      <c r="G523" s="438"/>
    </row>
    <row r="524" spans="6:7" ht="14.25">
      <c r="F524" s="438"/>
      <c r="G524" s="438"/>
    </row>
    <row r="525" spans="6:7" ht="14.25">
      <c r="F525" s="438"/>
      <c r="G525" s="438"/>
    </row>
    <row r="526" spans="6:7" ht="14.25">
      <c r="F526" s="438"/>
      <c r="G526" s="438"/>
    </row>
    <row r="527" spans="6:7" ht="14.25">
      <c r="F527" s="438"/>
      <c r="G527" s="438"/>
    </row>
    <row r="528" spans="6:7" ht="14.25">
      <c r="F528" s="438"/>
      <c r="G528" s="438"/>
    </row>
    <row r="529" spans="6:7" ht="14.25">
      <c r="F529" s="438"/>
      <c r="G529" s="438"/>
    </row>
    <row r="530" spans="6:7" ht="14.25">
      <c r="F530" s="438"/>
      <c r="G530" s="438"/>
    </row>
    <row r="531" spans="6:7" ht="14.25">
      <c r="F531" s="438"/>
      <c r="G531" s="438"/>
    </row>
    <row r="532" spans="6:7" ht="14.25">
      <c r="F532" s="438"/>
      <c r="G532" s="438"/>
    </row>
    <row r="533" spans="6:7" ht="14.25">
      <c r="F533" s="438"/>
      <c r="G533" s="438"/>
    </row>
    <row r="534" spans="6:7" ht="14.25">
      <c r="F534" s="438"/>
      <c r="G534" s="438"/>
    </row>
    <row r="535" spans="6:7" ht="14.25">
      <c r="F535" s="438"/>
      <c r="G535" s="438"/>
    </row>
    <row r="536" spans="6:7" ht="14.25">
      <c r="F536" s="438"/>
      <c r="G536" s="438"/>
    </row>
    <row r="537" spans="6:7" ht="14.25">
      <c r="F537" s="438"/>
      <c r="G537" s="438"/>
    </row>
    <row r="538" spans="6:7" ht="14.25">
      <c r="F538" s="438"/>
      <c r="G538" s="438"/>
    </row>
    <row r="539" spans="6:7" ht="14.25">
      <c r="F539" s="438"/>
      <c r="G539" s="438"/>
    </row>
    <row r="540" spans="6:7" ht="14.25">
      <c r="F540" s="438"/>
      <c r="G540" s="438"/>
    </row>
    <row r="541" spans="6:7" ht="14.25">
      <c r="F541" s="438"/>
      <c r="G541" s="438"/>
    </row>
    <row r="542" spans="6:7" ht="14.25">
      <c r="F542" s="438"/>
      <c r="G542" s="438"/>
    </row>
    <row r="543" spans="6:7" ht="14.25">
      <c r="F543" s="438"/>
      <c r="G543" s="438"/>
    </row>
    <row r="544" spans="6:7" ht="14.25">
      <c r="F544" s="438"/>
      <c r="G544" s="438"/>
    </row>
    <row r="545" spans="6:7" ht="14.25">
      <c r="F545" s="438"/>
      <c r="G545" s="438"/>
    </row>
    <row r="546" spans="6:7" ht="14.25">
      <c r="F546" s="438"/>
      <c r="G546" s="438"/>
    </row>
    <row r="547" spans="6:7" ht="14.25">
      <c r="F547" s="438"/>
      <c r="G547" s="438"/>
    </row>
    <row r="548" spans="6:7" ht="14.25">
      <c r="F548" s="438"/>
      <c r="G548" s="438"/>
    </row>
    <row r="549" spans="6:7" ht="14.25">
      <c r="F549" s="438"/>
      <c r="G549" s="438"/>
    </row>
    <row r="550" spans="6:7" ht="14.25">
      <c r="F550" s="438"/>
      <c r="G550" s="438"/>
    </row>
    <row r="551" spans="6:7" ht="14.25">
      <c r="F551" s="438"/>
      <c r="G551" s="438"/>
    </row>
    <row r="552" spans="6:7" ht="14.25">
      <c r="F552" s="438"/>
      <c r="G552" s="438"/>
    </row>
    <row r="553" spans="6:7" ht="14.25">
      <c r="F553" s="438"/>
      <c r="G553" s="438"/>
    </row>
    <row r="554" spans="6:7" ht="14.25">
      <c r="F554" s="438"/>
      <c r="G554" s="438"/>
    </row>
    <row r="555" spans="6:7" ht="14.25">
      <c r="F555" s="438"/>
      <c r="G555" s="438"/>
    </row>
    <row r="556" spans="6:7" ht="14.25">
      <c r="F556" s="438"/>
      <c r="G556" s="438"/>
    </row>
    <row r="557" spans="6:7" ht="14.25">
      <c r="F557" s="438"/>
      <c r="G557" s="438"/>
    </row>
    <row r="558" spans="6:7" ht="14.25">
      <c r="F558" s="438"/>
      <c r="G558" s="438"/>
    </row>
    <row r="559" spans="6:7" ht="14.25">
      <c r="F559" s="438"/>
      <c r="G559" s="438"/>
    </row>
    <row r="560" spans="6:7" ht="14.25">
      <c r="F560" s="438"/>
      <c r="G560" s="438"/>
    </row>
    <row r="561" spans="6:7" ht="14.25">
      <c r="F561" s="438"/>
      <c r="G561" s="438"/>
    </row>
    <row r="562" spans="6:7" ht="14.25">
      <c r="F562" s="438"/>
      <c r="G562" s="438"/>
    </row>
    <row r="563" spans="6:7" ht="14.25">
      <c r="F563" s="438"/>
      <c r="G563" s="438"/>
    </row>
    <row r="564" spans="6:7" ht="14.25">
      <c r="F564" s="438"/>
      <c r="G564" s="438"/>
    </row>
    <row r="565" spans="6:7" ht="14.25">
      <c r="F565" s="438"/>
      <c r="G565" s="438"/>
    </row>
    <row r="566" spans="6:7" ht="14.25">
      <c r="F566" s="438"/>
      <c r="G566" s="438"/>
    </row>
    <row r="567" spans="6:7" ht="14.25">
      <c r="F567" s="438"/>
      <c r="G567" s="438"/>
    </row>
    <row r="568" spans="6:7" ht="14.25">
      <c r="F568" s="438"/>
      <c r="G568" s="438"/>
    </row>
    <row r="569" spans="6:7" ht="14.25">
      <c r="F569" s="438"/>
      <c r="G569" s="438"/>
    </row>
    <row r="570" spans="6:7" ht="14.25">
      <c r="F570" s="438"/>
      <c r="G570" s="438"/>
    </row>
    <row r="571" spans="6:7" ht="14.25">
      <c r="F571" s="438"/>
      <c r="G571" s="438"/>
    </row>
    <row r="572" spans="6:7" ht="14.25">
      <c r="F572" s="438"/>
      <c r="G572" s="438"/>
    </row>
    <row r="573" spans="6:7" ht="14.25">
      <c r="F573" s="438"/>
      <c r="G573" s="438"/>
    </row>
    <row r="574" spans="6:7" ht="14.25">
      <c r="F574" s="438"/>
      <c r="G574" s="438"/>
    </row>
    <row r="575" spans="6:7" ht="14.25">
      <c r="F575" s="438"/>
      <c r="G575" s="438"/>
    </row>
    <row r="576" spans="6:7" ht="14.25">
      <c r="F576" s="438"/>
      <c r="G576" s="438"/>
    </row>
    <row r="577" spans="6:7" ht="14.25">
      <c r="F577" s="438"/>
      <c r="G577" s="438"/>
    </row>
    <row r="578" spans="6:7" ht="14.25">
      <c r="F578" s="438"/>
      <c r="G578" s="438"/>
    </row>
    <row r="579" spans="6:7" ht="14.25">
      <c r="F579" s="438"/>
      <c r="G579" s="438"/>
    </row>
    <row r="580" spans="6:7" ht="14.25">
      <c r="F580" s="438"/>
      <c r="G580" s="438"/>
    </row>
    <row r="581" spans="6:7" ht="14.25">
      <c r="F581" s="438"/>
      <c r="G581" s="438"/>
    </row>
    <row r="582" spans="6:7" ht="14.25">
      <c r="F582" s="438"/>
      <c r="G582" s="438"/>
    </row>
    <row r="583" spans="6:7" ht="14.25">
      <c r="F583" s="438"/>
      <c r="G583" s="438"/>
    </row>
    <row r="584" spans="6:7" ht="14.25">
      <c r="F584" s="438"/>
      <c r="G584" s="438"/>
    </row>
    <row r="585" spans="6:7" ht="14.25">
      <c r="F585" s="438"/>
      <c r="G585" s="438"/>
    </row>
    <row r="586" spans="6:7" ht="14.25">
      <c r="F586" s="438"/>
      <c r="G586" s="438"/>
    </row>
    <row r="587" spans="6:7" ht="14.25">
      <c r="F587" s="438"/>
      <c r="G587" s="438"/>
    </row>
    <row r="588" spans="6:7" ht="14.25">
      <c r="F588" s="438"/>
      <c r="G588" s="438"/>
    </row>
    <row r="589" spans="6:7" ht="14.25">
      <c r="F589" s="438"/>
      <c r="G589" s="438"/>
    </row>
    <row r="590" spans="6:7" ht="14.25">
      <c r="F590" s="438"/>
      <c r="G590" s="438"/>
    </row>
    <row r="591" spans="6:7" ht="14.25">
      <c r="F591" s="438"/>
      <c r="G591" s="438"/>
    </row>
    <row r="592" spans="6:7" ht="14.25">
      <c r="F592" s="438"/>
      <c r="G592" s="438"/>
    </row>
    <row r="593" spans="6:7" ht="14.25">
      <c r="F593" s="438"/>
      <c r="G593" s="438"/>
    </row>
    <row r="594" spans="6:7" ht="14.25">
      <c r="F594" s="438"/>
      <c r="G594" s="438"/>
    </row>
    <row r="595" spans="6:7" ht="14.25">
      <c r="F595" s="438"/>
      <c r="G595" s="438"/>
    </row>
    <row r="596" spans="6:7" ht="14.25">
      <c r="F596" s="438"/>
      <c r="G596" s="438"/>
    </row>
    <row r="597" spans="6:7" ht="14.25">
      <c r="F597" s="438"/>
      <c r="G597" s="438"/>
    </row>
    <row r="598" spans="6:7" ht="14.25">
      <c r="F598" s="438"/>
      <c r="G598" s="438"/>
    </row>
    <row r="599" spans="6:7" ht="14.25">
      <c r="F599" s="438"/>
      <c r="G599" s="438"/>
    </row>
    <row r="600" spans="6:7" ht="14.25">
      <c r="F600" s="438"/>
      <c r="G600" s="438"/>
    </row>
    <row r="601" spans="6:7" ht="14.25">
      <c r="F601" s="438"/>
      <c r="G601" s="438"/>
    </row>
    <row r="602" spans="6:7" ht="14.25">
      <c r="F602" s="438"/>
      <c r="G602" s="438"/>
    </row>
    <row r="603" spans="6:7" ht="14.25">
      <c r="F603" s="438"/>
      <c r="G603" s="438"/>
    </row>
    <row r="604" spans="6:7" ht="14.25">
      <c r="F604" s="438"/>
      <c r="G604" s="438"/>
    </row>
    <row r="605" spans="6:7" ht="14.25">
      <c r="F605" s="438"/>
      <c r="G605" s="438"/>
    </row>
    <row r="606" spans="6:7" ht="14.25">
      <c r="F606" s="438"/>
      <c r="G606" s="438"/>
    </row>
    <row r="607" spans="6:7" ht="14.25">
      <c r="F607" s="438"/>
      <c r="G607" s="438"/>
    </row>
    <row r="608" spans="6:7" ht="14.25">
      <c r="F608" s="438"/>
      <c r="G608" s="438"/>
    </row>
    <row r="609" spans="6:7" ht="14.25">
      <c r="F609" s="438"/>
      <c r="G609" s="438"/>
    </row>
    <row r="610" spans="6:7" ht="14.25">
      <c r="F610" s="438"/>
      <c r="G610" s="438"/>
    </row>
    <row r="611" spans="6:7" ht="14.25">
      <c r="F611" s="438"/>
      <c r="G611" s="438"/>
    </row>
    <row r="612" spans="6:7" ht="14.25">
      <c r="F612" s="438"/>
      <c r="G612" s="438"/>
    </row>
    <row r="613" spans="6:7" ht="14.25">
      <c r="F613" s="438"/>
      <c r="G613" s="438"/>
    </row>
    <row r="614" spans="6:7" ht="14.25">
      <c r="F614" s="438"/>
      <c r="G614" s="438"/>
    </row>
    <row r="615" spans="6:7" ht="14.25">
      <c r="F615" s="438"/>
      <c r="G615" s="438"/>
    </row>
    <row r="616" spans="6:7" ht="14.25">
      <c r="F616" s="438"/>
      <c r="G616" s="438"/>
    </row>
    <row r="617" spans="6:7" ht="14.25">
      <c r="F617" s="438"/>
      <c r="G617" s="438"/>
    </row>
    <row r="618" spans="6:7" ht="14.25">
      <c r="F618" s="438"/>
      <c r="G618" s="438"/>
    </row>
    <row r="619" spans="6:7" ht="14.25">
      <c r="F619" s="438"/>
      <c r="G619" s="438"/>
    </row>
    <row r="620" spans="6:7" ht="14.25">
      <c r="F620" s="438"/>
      <c r="G620" s="438"/>
    </row>
    <row r="621" spans="6:7" ht="14.25">
      <c r="F621" s="438"/>
      <c r="G621" s="438"/>
    </row>
    <row r="622" spans="6:7" ht="14.25">
      <c r="F622" s="438"/>
      <c r="G622" s="438"/>
    </row>
    <row r="623" spans="6:7" ht="14.25">
      <c r="F623" s="438"/>
      <c r="G623" s="438"/>
    </row>
    <row r="624" spans="6:7" ht="14.25">
      <c r="F624" s="438"/>
      <c r="G624" s="438"/>
    </row>
    <row r="625" spans="6:7" ht="14.25">
      <c r="F625" s="438"/>
      <c r="G625" s="438"/>
    </row>
    <row r="626" spans="6:7" ht="14.25">
      <c r="F626" s="438"/>
      <c r="G626" s="438"/>
    </row>
    <row r="627" spans="6:7" ht="14.25">
      <c r="F627" s="438"/>
      <c r="G627" s="438"/>
    </row>
    <row r="628" spans="6:7" ht="14.25">
      <c r="F628" s="438"/>
      <c r="G628" s="438"/>
    </row>
    <row r="629" spans="6:7" ht="14.25">
      <c r="F629" s="438"/>
      <c r="G629" s="438"/>
    </row>
    <row r="630" spans="6:7" ht="14.25">
      <c r="F630" s="438"/>
      <c r="G630" s="438"/>
    </row>
    <row r="631" spans="6:7" ht="14.25">
      <c r="F631" s="438"/>
      <c r="G631" s="438"/>
    </row>
    <row r="632" spans="6:7" ht="14.25">
      <c r="F632" s="438"/>
      <c r="G632" s="438"/>
    </row>
    <row r="633" spans="6:7" ht="14.25">
      <c r="F633" s="438"/>
      <c r="G633" s="438"/>
    </row>
    <row r="634" spans="6:7" ht="14.25">
      <c r="F634" s="438"/>
      <c r="G634" s="438"/>
    </row>
    <row r="635" spans="6:7" ht="14.25">
      <c r="F635" s="438"/>
      <c r="G635" s="438"/>
    </row>
    <row r="636" spans="6:7" ht="14.25">
      <c r="F636" s="438"/>
      <c r="G636" s="438"/>
    </row>
    <row r="637" spans="6:7" ht="14.25">
      <c r="F637" s="438"/>
      <c r="G637" s="438"/>
    </row>
    <row r="638" spans="6:7" ht="14.25">
      <c r="F638" s="438"/>
      <c r="G638" s="438"/>
    </row>
    <row r="639" spans="6:7" ht="14.25">
      <c r="F639" s="438"/>
      <c r="G639" s="438"/>
    </row>
    <row r="640" spans="6:7" ht="14.25">
      <c r="F640" s="438"/>
      <c r="G640" s="438"/>
    </row>
    <row r="641" spans="6:7" ht="14.25">
      <c r="F641" s="438"/>
      <c r="G641" s="438"/>
    </row>
    <row r="642" spans="6:7" ht="14.25">
      <c r="F642" s="438"/>
      <c r="G642" s="438"/>
    </row>
    <row r="643" spans="6:7" ht="14.25">
      <c r="F643" s="438"/>
      <c r="G643" s="438"/>
    </row>
    <row r="644" spans="6:7" ht="14.25">
      <c r="F644" s="438"/>
      <c r="G644" s="438"/>
    </row>
    <row r="645" spans="6:7" ht="14.25">
      <c r="F645" s="438"/>
      <c r="G645" s="438"/>
    </row>
    <row r="646" spans="6:7" ht="14.25">
      <c r="F646" s="438"/>
      <c r="G646" s="438"/>
    </row>
    <row r="647" spans="6:7" ht="14.25">
      <c r="F647" s="438"/>
      <c r="G647" s="438"/>
    </row>
    <row r="648" spans="6:7" ht="14.25">
      <c r="F648" s="438"/>
      <c r="G648" s="438"/>
    </row>
    <row r="649" spans="6:7" ht="14.25">
      <c r="F649" s="438"/>
      <c r="G649" s="438"/>
    </row>
    <row r="650" spans="6:7" ht="14.25">
      <c r="F650" s="438"/>
      <c r="G650" s="438"/>
    </row>
    <row r="651" spans="6:7" ht="14.25">
      <c r="F651" s="438"/>
      <c r="G651" s="438"/>
    </row>
    <row r="652" spans="6:7" ht="14.25">
      <c r="F652" s="438"/>
      <c r="G652" s="438"/>
    </row>
    <row r="653" spans="6:7" ht="14.25">
      <c r="F653" s="438"/>
      <c r="G653" s="438"/>
    </row>
    <row r="654" spans="6:7" ht="14.25">
      <c r="F654" s="438"/>
      <c r="G654" s="438"/>
    </row>
    <row r="655" spans="6:7" ht="14.25">
      <c r="F655" s="438"/>
      <c r="G655" s="438"/>
    </row>
    <row r="656" spans="6:7" ht="14.25">
      <c r="F656" s="438"/>
      <c r="G656" s="438"/>
    </row>
    <row r="657" spans="6:7" ht="14.25">
      <c r="F657" s="438"/>
      <c r="G657" s="438"/>
    </row>
    <row r="658" spans="6:7" ht="14.25">
      <c r="F658" s="438"/>
      <c r="G658" s="438"/>
    </row>
    <row r="659" spans="6:7" ht="14.25">
      <c r="F659" s="438"/>
      <c r="G659" s="438"/>
    </row>
    <row r="660" spans="6:7" ht="14.25">
      <c r="F660" s="438"/>
      <c r="G660" s="438"/>
    </row>
    <row r="661" spans="6:7" ht="14.25">
      <c r="F661" s="438"/>
      <c r="G661" s="438"/>
    </row>
    <row r="662" spans="6:7" ht="14.25">
      <c r="F662" s="438"/>
      <c r="G662" s="438"/>
    </row>
    <row r="663" spans="6:7" ht="14.25">
      <c r="F663" s="438"/>
      <c r="G663" s="438"/>
    </row>
    <row r="664" spans="6:7" ht="14.25">
      <c r="F664" s="438"/>
      <c r="G664" s="438"/>
    </row>
    <row r="665" spans="6:7" ht="14.25">
      <c r="F665" s="438"/>
      <c r="G665" s="438"/>
    </row>
    <row r="666" spans="6:7" ht="14.25">
      <c r="F666" s="438"/>
      <c r="G666" s="438"/>
    </row>
    <row r="667" spans="6:7" ht="14.25">
      <c r="F667" s="438"/>
      <c r="G667" s="438"/>
    </row>
    <row r="668" spans="6:7" ht="14.25">
      <c r="F668" s="438"/>
      <c r="G668" s="438"/>
    </row>
    <row r="669" spans="6:7" ht="14.25">
      <c r="F669" s="438"/>
      <c r="G669" s="438"/>
    </row>
    <row r="670" spans="6:7" ht="14.25">
      <c r="F670" s="438"/>
      <c r="G670" s="438"/>
    </row>
    <row r="671" spans="6:7" ht="14.25">
      <c r="F671" s="438"/>
      <c r="G671" s="438"/>
    </row>
    <row r="672" spans="6:7" ht="14.25">
      <c r="F672" s="438"/>
      <c r="G672" s="438"/>
    </row>
    <row r="673" spans="6:7" ht="14.25">
      <c r="F673" s="438"/>
      <c r="G673" s="438"/>
    </row>
    <row r="674" spans="6:7" ht="14.25">
      <c r="F674" s="438"/>
      <c r="G674" s="438"/>
    </row>
    <row r="675" spans="6:7" ht="14.25">
      <c r="F675" s="438"/>
      <c r="G675" s="438"/>
    </row>
    <row r="676" spans="6:7" ht="14.25">
      <c r="F676" s="438"/>
      <c r="G676" s="438"/>
    </row>
    <row r="677" spans="6:7" ht="14.25">
      <c r="F677" s="438"/>
      <c r="G677" s="438"/>
    </row>
    <row r="678" spans="6:7" ht="14.25">
      <c r="F678" s="438"/>
      <c r="G678" s="438"/>
    </row>
    <row r="679" spans="6:7" ht="14.25">
      <c r="F679" s="438"/>
      <c r="G679" s="438"/>
    </row>
    <row r="680" spans="6:7" ht="14.25">
      <c r="F680" s="438"/>
      <c r="G680" s="438"/>
    </row>
    <row r="681" spans="6:7" ht="14.25">
      <c r="F681" s="438"/>
      <c r="G681" s="438"/>
    </row>
    <row r="682" spans="6:7" ht="14.25">
      <c r="F682" s="438"/>
      <c r="G682" s="438"/>
    </row>
    <row r="683" spans="6:7" ht="14.25">
      <c r="F683" s="438"/>
      <c r="G683" s="438"/>
    </row>
    <row r="684" spans="6:7" ht="14.25">
      <c r="F684" s="438"/>
      <c r="G684" s="438"/>
    </row>
    <row r="685" spans="6:7" ht="14.25">
      <c r="F685" s="438"/>
      <c r="G685" s="438"/>
    </row>
    <row r="686" spans="6:7" ht="14.25">
      <c r="F686" s="438"/>
      <c r="G686" s="438"/>
    </row>
    <row r="687" spans="6:7" ht="14.25">
      <c r="F687" s="438"/>
      <c r="G687" s="438"/>
    </row>
    <row r="688" spans="6:7" ht="14.25">
      <c r="F688" s="438"/>
      <c r="G688" s="438"/>
    </row>
    <row r="689" spans="6:7" ht="14.25">
      <c r="F689" s="438"/>
      <c r="G689" s="438"/>
    </row>
    <row r="690" spans="6:7" ht="14.25">
      <c r="F690" s="438"/>
      <c r="G690" s="438"/>
    </row>
    <row r="691" spans="6:7" ht="14.25">
      <c r="F691" s="438"/>
      <c r="G691" s="438"/>
    </row>
    <row r="692" spans="6:7" ht="14.25">
      <c r="F692" s="438"/>
      <c r="G692" s="438"/>
    </row>
    <row r="693" spans="6:7" ht="14.25">
      <c r="F693" s="438"/>
      <c r="G693" s="438"/>
    </row>
    <row r="694" spans="6:7" ht="14.25">
      <c r="F694" s="438"/>
      <c r="G694" s="438"/>
    </row>
    <row r="695" spans="6:7" ht="14.25">
      <c r="F695" s="438"/>
      <c r="G695" s="438"/>
    </row>
    <row r="696" spans="6:7" ht="14.25">
      <c r="F696" s="438"/>
      <c r="G696" s="438"/>
    </row>
    <row r="697" spans="6:7" ht="14.25">
      <c r="F697" s="438"/>
      <c r="G697" s="438"/>
    </row>
    <row r="698" spans="6:7" ht="14.25">
      <c r="F698" s="438"/>
      <c r="G698" s="438"/>
    </row>
    <row r="699" spans="6:7" ht="14.25">
      <c r="F699" s="438"/>
      <c r="G699" s="438"/>
    </row>
    <row r="700" spans="6:7" ht="14.25">
      <c r="F700" s="438"/>
      <c r="G700" s="438"/>
    </row>
    <row r="701" spans="6:7" ht="14.25">
      <c r="F701" s="438"/>
      <c r="G701" s="438"/>
    </row>
    <row r="702" spans="6:7" ht="14.25">
      <c r="F702" s="438"/>
      <c r="G702" s="438"/>
    </row>
    <row r="703" spans="6:7" ht="14.25">
      <c r="F703" s="438"/>
      <c r="G703" s="438"/>
    </row>
    <row r="704" spans="6:7" ht="14.25">
      <c r="F704" s="438"/>
      <c r="G704" s="438"/>
    </row>
    <row r="705" spans="6:7" ht="14.25">
      <c r="F705" s="438"/>
      <c r="G705" s="438"/>
    </row>
    <row r="706" spans="6:7" ht="14.25">
      <c r="F706" s="438"/>
      <c r="G706" s="438"/>
    </row>
    <row r="707" spans="6:7" ht="14.25">
      <c r="F707" s="438"/>
      <c r="G707" s="438"/>
    </row>
    <row r="708" spans="6:7" ht="14.25">
      <c r="F708" s="438"/>
      <c r="G708" s="438"/>
    </row>
    <row r="709" spans="6:7" ht="14.25">
      <c r="F709" s="438"/>
      <c r="G709" s="438"/>
    </row>
    <row r="710" spans="6:7" ht="14.25">
      <c r="F710" s="438"/>
      <c r="G710" s="438"/>
    </row>
    <row r="711" spans="6:7" ht="14.25">
      <c r="F711" s="438"/>
      <c r="G711" s="438"/>
    </row>
    <row r="712" spans="6:7" ht="14.25">
      <c r="F712" s="438"/>
      <c r="G712" s="438"/>
    </row>
    <row r="713" spans="6:7" ht="14.25">
      <c r="F713" s="438"/>
      <c r="G713" s="438"/>
    </row>
    <row r="714" spans="6:7" ht="14.25">
      <c r="F714" s="438"/>
      <c r="G714" s="438"/>
    </row>
    <row r="715" spans="6:7" ht="14.25">
      <c r="F715" s="438"/>
      <c r="G715" s="438"/>
    </row>
    <row r="716" spans="6:7" ht="14.25">
      <c r="F716" s="438"/>
      <c r="G716" s="438"/>
    </row>
    <row r="717" spans="6:7" ht="14.25">
      <c r="F717" s="438"/>
      <c r="G717" s="438"/>
    </row>
    <row r="718" spans="6:7" ht="14.25">
      <c r="F718" s="438"/>
      <c r="G718" s="438"/>
    </row>
    <row r="719" spans="6:7" ht="14.25">
      <c r="F719" s="438"/>
      <c r="G719" s="438"/>
    </row>
    <row r="720" spans="6:7" ht="14.25">
      <c r="F720" s="438"/>
      <c r="G720" s="438"/>
    </row>
    <row r="721" spans="6:7" ht="14.25">
      <c r="F721" s="438"/>
      <c r="G721" s="438"/>
    </row>
    <row r="722" spans="6:7" ht="14.25">
      <c r="F722" s="438"/>
      <c r="G722" s="438"/>
    </row>
    <row r="723" spans="6:7" ht="14.25">
      <c r="F723" s="438"/>
      <c r="G723" s="438"/>
    </row>
    <row r="724" spans="6:7" ht="14.25">
      <c r="F724" s="438"/>
      <c r="G724" s="438"/>
    </row>
    <row r="725" spans="6:7" ht="14.25">
      <c r="F725" s="438"/>
      <c r="G725" s="438"/>
    </row>
    <row r="726" spans="6:7" ht="14.25">
      <c r="F726" s="438"/>
      <c r="G726" s="438"/>
    </row>
    <row r="727" spans="6:7" ht="14.25">
      <c r="F727" s="438"/>
      <c r="G727" s="438"/>
    </row>
    <row r="728" spans="6:7" ht="14.25">
      <c r="F728" s="438"/>
      <c r="G728" s="438"/>
    </row>
    <row r="729" spans="6:7" ht="14.25">
      <c r="F729" s="438"/>
      <c r="G729" s="438"/>
    </row>
    <row r="730" spans="6:7" ht="14.25">
      <c r="F730" s="438"/>
      <c r="G730" s="438"/>
    </row>
    <row r="731" spans="6:7" ht="14.25">
      <c r="F731" s="438"/>
      <c r="G731" s="438"/>
    </row>
    <row r="732" spans="6:7" ht="14.25">
      <c r="F732" s="438"/>
      <c r="G732" s="438"/>
    </row>
    <row r="733" spans="6:7" ht="14.25">
      <c r="F733" s="438"/>
      <c r="G733" s="438"/>
    </row>
    <row r="734" spans="6:7" ht="14.25">
      <c r="F734" s="438"/>
      <c r="G734" s="438"/>
    </row>
    <row r="735" spans="6:7" ht="14.25">
      <c r="F735" s="438"/>
      <c r="G735" s="438"/>
    </row>
    <row r="736" spans="6:7" ht="14.25">
      <c r="F736" s="438"/>
      <c r="G736" s="438"/>
    </row>
    <row r="737" spans="6:7" ht="14.25">
      <c r="F737" s="438"/>
      <c r="G737" s="438"/>
    </row>
    <row r="738" spans="6:7" ht="14.25">
      <c r="F738" s="438"/>
      <c r="G738" s="438"/>
    </row>
    <row r="739" spans="6:7" ht="14.25">
      <c r="F739" s="438"/>
      <c r="G739" s="438"/>
    </row>
    <row r="740" spans="6:7" ht="14.25">
      <c r="F740" s="438"/>
      <c r="G740" s="438"/>
    </row>
    <row r="741" spans="6:7" ht="14.25">
      <c r="F741" s="438"/>
      <c r="G741" s="438"/>
    </row>
    <row r="742" spans="6:7" ht="14.25">
      <c r="F742" s="438"/>
      <c r="G742" s="438"/>
    </row>
    <row r="743" spans="6:7" ht="14.25">
      <c r="F743" s="438"/>
      <c r="G743" s="438"/>
    </row>
    <row r="744" spans="6:7" ht="14.25">
      <c r="F744" s="438"/>
      <c r="G744" s="438"/>
    </row>
    <row r="745" spans="6:7" ht="14.25">
      <c r="F745" s="438"/>
      <c r="G745" s="438"/>
    </row>
    <row r="746" spans="6:7" ht="14.25">
      <c r="F746" s="438"/>
      <c r="G746" s="438"/>
    </row>
    <row r="747" spans="6:7" ht="14.25">
      <c r="F747" s="438"/>
      <c r="G747" s="438"/>
    </row>
    <row r="748" spans="6:7" ht="14.25">
      <c r="F748" s="438"/>
      <c r="G748" s="438"/>
    </row>
    <row r="749" spans="6:7" ht="14.25">
      <c r="F749" s="438"/>
      <c r="G749" s="438"/>
    </row>
    <row r="750" spans="6:7" ht="14.25">
      <c r="F750" s="438"/>
      <c r="G750" s="438"/>
    </row>
    <row r="751" spans="6:7" ht="14.25">
      <c r="F751" s="438"/>
      <c r="G751" s="438"/>
    </row>
    <row r="752" spans="6:7" ht="14.25">
      <c r="F752" s="438"/>
      <c r="G752" s="438"/>
    </row>
    <row r="753" spans="6:7" ht="14.25">
      <c r="F753" s="438"/>
      <c r="G753" s="438"/>
    </row>
    <row r="754" spans="6:7" ht="14.25">
      <c r="F754" s="438"/>
      <c r="G754" s="438"/>
    </row>
    <row r="755" spans="6:7" ht="14.25">
      <c r="F755" s="438"/>
      <c r="G755" s="438"/>
    </row>
    <row r="756" spans="6:7" ht="14.25">
      <c r="F756" s="438"/>
      <c r="G756" s="438"/>
    </row>
    <row r="757" spans="6:7" ht="14.25">
      <c r="F757" s="438"/>
      <c r="G757" s="438"/>
    </row>
    <row r="758" spans="6:7" ht="14.25">
      <c r="F758" s="438"/>
      <c r="G758" s="438"/>
    </row>
    <row r="759" spans="6:7" ht="14.25">
      <c r="F759" s="438"/>
      <c r="G759" s="438"/>
    </row>
    <row r="760" spans="6:7" ht="14.25">
      <c r="F760" s="438"/>
      <c r="G760" s="438"/>
    </row>
    <row r="761" spans="6:7" ht="14.25">
      <c r="F761" s="438"/>
      <c r="G761" s="438"/>
    </row>
    <row r="762" spans="6:7" ht="14.25">
      <c r="F762" s="438"/>
      <c r="G762" s="438"/>
    </row>
    <row r="763" spans="6:7" ht="14.25">
      <c r="F763" s="438"/>
      <c r="G763" s="438"/>
    </row>
    <row r="764" spans="6:7" ht="14.25">
      <c r="F764" s="438"/>
      <c r="G764" s="438"/>
    </row>
    <row r="765" spans="6:7" ht="14.25">
      <c r="F765" s="438"/>
      <c r="G765" s="438"/>
    </row>
    <row r="766" spans="6:7" ht="14.25">
      <c r="F766" s="438"/>
      <c r="G766" s="438"/>
    </row>
    <row r="767" spans="6:7" ht="14.25">
      <c r="F767" s="438"/>
      <c r="G767" s="438"/>
    </row>
    <row r="768" spans="6:7" ht="14.25">
      <c r="F768" s="438"/>
      <c r="G768" s="438"/>
    </row>
    <row r="769" spans="6:7" ht="14.25">
      <c r="F769" s="438"/>
      <c r="G769" s="438"/>
    </row>
    <row r="770" spans="6:7" ht="14.25">
      <c r="F770" s="438"/>
      <c r="G770" s="438"/>
    </row>
    <row r="771" spans="6:7" ht="14.25">
      <c r="F771" s="438"/>
      <c r="G771" s="438"/>
    </row>
    <row r="772" spans="6:7" ht="14.25">
      <c r="F772" s="438"/>
      <c r="G772" s="438"/>
    </row>
    <row r="773" spans="6:7" ht="14.25">
      <c r="F773" s="438"/>
      <c r="G773" s="438"/>
    </row>
    <row r="774" spans="6:7" ht="14.25">
      <c r="F774" s="438"/>
      <c r="G774" s="438"/>
    </row>
    <row r="775" spans="6:7" ht="14.25">
      <c r="F775" s="438"/>
      <c r="G775" s="438"/>
    </row>
    <row r="776" spans="6:7" ht="14.25">
      <c r="F776" s="438"/>
      <c r="G776" s="438"/>
    </row>
    <row r="777" spans="6:7" ht="14.25">
      <c r="F777" s="438"/>
      <c r="G777" s="438"/>
    </row>
    <row r="778" spans="6:7" ht="14.25">
      <c r="F778" s="438"/>
      <c r="G778" s="438"/>
    </row>
    <row r="779" spans="6:7" ht="14.25">
      <c r="F779" s="438"/>
      <c r="G779" s="438"/>
    </row>
    <row r="780" spans="6:7" ht="14.25">
      <c r="F780" s="438"/>
      <c r="G780" s="438"/>
    </row>
    <row r="781" spans="6:7" ht="14.25">
      <c r="F781" s="438"/>
      <c r="G781" s="438"/>
    </row>
    <row r="782" spans="6:7" ht="14.25">
      <c r="F782" s="438"/>
      <c r="G782" s="438"/>
    </row>
    <row r="783" spans="6:7" ht="14.25">
      <c r="F783" s="438"/>
      <c r="G783" s="438"/>
    </row>
    <row r="784" spans="6:7" ht="14.25">
      <c r="F784" s="438"/>
      <c r="G784" s="438"/>
    </row>
    <row r="785" spans="6:7" ht="14.25">
      <c r="F785" s="438"/>
      <c r="G785" s="438"/>
    </row>
    <row r="786" spans="6:7" ht="14.25">
      <c r="F786" s="438"/>
      <c r="G786" s="438"/>
    </row>
    <row r="787" spans="6:7" ht="14.25">
      <c r="F787" s="438"/>
      <c r="G787" s="438"/>
    </row>
    <row r="788" spans="6:7" ht="14.25">
      <c r="F788" s="438"/>
      <c r="G788" s="438"/>
    </row>
    <row r="789" spans="6:7" ht="14.25">
      <c r="F789" s="438"/>
      <c r="G789" s="438"/>
    </row>
    <row r="790" spans="6:7" ht="14.25">
      <c r="F790" s="438"/>
      <c r="G790" s="438"/>
    </row>
    <row r="791" spans="6:7" ht="14.25">
      <c r="F791" s="438"/>
      <c r="G791" s="438"/>
    </row>
    <row r="792" spans="6:7" ht="14.25">
      <c r="F792" s="438"/>
      <c r="G792" s="438"/>
    </row>
    <row r="793" spans="6:7" ht="14.25">
      <c r="F793" s="438"/>
      <c r="G793" s="438"/>
    </row>
    <row r="794" spans="6:7" ht="14.25">
      <c r="F794" s="438"/>
      <c r="G794" s="438"/>
    </row>
    <row r="795" spans="6:7" ht="14.25">
      <c r="F795" s="438"/>
      <c r="G795" s="438"/>
    </row>
    <row r="796" spans="6:7" ht="14.25">
      <c r="F796" s="438"/>
      <c r="G796" s="438"/>
    </row>
    <row r="797" spans="6:7" ht="14.25">
      <c r="F797" s="438"/>
      <c r="G797" s="438"/>
    </row>
    <row r="798" spans="6:7" ht="14.25">
      <c r="F798" s="438"/>
      <c r="G798" s="438"/>
    </row>
    <row r="799" spans="6:7" ht="14.25">
      <c r="F799" s="438"/>
      <c r="G799" s="438"/>
    </row>
    <row r="800" spans="6:7" ht="14.25">
      <c r="F800" s="438"/>
      <c r="G800" s="438"/>
    </row>
    <row r="801" spans="6:7" ht="14.25">
      <c r="F801" s="438"/>
      <c r="G801" s="438"/>
    </row>
    <row r="802" spans="6:7" ht="14.25">
      <c r="F802" s="438"/>
      <c r="G802" s="438"/>
    </row>
    <row r="803" spans="6:7" ht="14.25">
      <c r="F803" s="438"/>
      <c r="G803" s="438"/>
    </row>
    <row r="804" spans="6:7" ht="14.25">
      <c r="F804" s="438"/>
      <c r="G804" s="438"/>
    </row>
    <row r="805" spans="6:7" ht="14.25">
      <c r="F805" s="438"/>
      <c r="G805" s="438"/>
    </row>
    <row r="806" spans="6:7" ht="14.25">
      <c r="F806" s="438"/>
      <c r="G806" s="438"/>
    </row>
    <row r="807" spans="6:7" ht="14.25">
      <c r="F807" s="438"/>
      <c r="G807" s="438"/>
    </row>
    <row r="808" spans="6:7" ht="14.25">
      <c r="F808" s="438"/>
      <c r="G808" s="438"/>
    </row>
    <row r="809" spans="6:7" ht="14.25">
      <c r="F809" s="438"/>
      <c r="G809" s="438"/>
    </row>
    <row r="810" spans="6:7" ht="14.25">
      <c r="F810" s="438"/>
      <c r="G810" s="438"/>
    </row>
    <row r="811" spans="6:7" ht="14.25">
      <c r="F811" s="438"/>
      <c r="G811" s="438"/>
    </row>
    <row r="812" spans="6:7" ht="14.25">
      <c r="F812" s="438"/>
      <c r="G812" s="438"/>
    </row>
    <row r="813" spans="6:7" ht="14.25">
      <c r="F813" s="438"/>
      <c r="G813" s="438"/>
    </row>
    <row r="814" spans="6:7" ht="14.25">
      <c r="F814" s="438"/>
      <c r="G814" s="438"/>
    </row>
    <row r="815" spans="6:7" ht="14.25">
      <c r="F815" s="438"/>
      <c r="G815" s="438"/>
    </row>
    <row r="816" spans="6:7" ht="14.25">
      <c r="F816" s="438"/>
      <c r="G816" s="438"/>
    </row>
    <row r="817" spans="6:7" ht="14.25">
      <c r="F817" s="438"/>
      <c r="G817" s="438"/>
    </row>
    <row r="818" spans="6:7" ht="14.25">
      <c r="F818" s="438"/>
      <c r="G818" s="438"/>
    </row>
    <row r="819" spans="6:7" ht="14.25">
      <c r="F819" s="438"/>
      <c r="G819" s="438"/>
    </row>
    <row r="820" spans="6:7" ht="14.25">
      <c r="F820" s="438"/>
      <c r="G820" s="438"/>
    </row>
    <row r="821" spans="6:7" ht="14.25">
      <c r="F821" s="438"/>
      <c r="G821" s="438"/>
    </row>
    <row r="822" spans="6:7" ht="14.25">
      <c r="F822" s="438"/>
      <c r="G822" s="438"/>
    </row>
    <row r="823" spans="6:7" ht="14.25">
      <c r="F823" s="438"/>
      <c r="G823" s="438"/>
    </row>
    <row r="824" spans="6:7" ht="14.25">
      <c r="F824" s="438"/>
      <c r="G824" s="438"/>
    </row>
    <row r="825" spans="6:7" ht="14.25">
      <c r="F825" s="438"/>
      <c r="G825" s="438"/>
    </row>
    <row r="826" spans="6:7" ht="14.25">
      <c r="F826" s="438"/>
      <c r="G826" s="438"/>
    </row>
    <row r="827" spans="6:7" ht="14.25">
      <c r="F827" s="438"/>
      <c r="G827" s="438"/>
    </row>
    <row r="828" spans="6:7" ht="14.25">
      <c r="F828" s="438"/>
      <c r="G828" s="438"/>
    </row>
    <row r="829" spans="6:7" ht="14.25">
      <c r="F829" s="438"/>
      <c r="G829" s="438"/>
    </row>
    <row r="830" spans="6:7" ht="14.25">
      <c r="F830" s="438"/>
      <c r="G830" s="438"/>
    </row>
    <row r="831" spans="6:7" ht="14.25">
      <c r="F831" s="438"/>
      <c r="G831" s="438"/>
    </row>
    <row r="832" spans="6:7" ht="14.25">
      <c r="F832" s="438"/>
      <c r="G832" s="438"/>
    </row>
    <row r="833" spans="6:7" ht="14.25">
      <c r="F833" s="438"/>
      <c r="G833" s="438"/>
    </row>
    <row r="834" spans="6:7" ht="14.25">
      <c r="F834" s="438"/>
      <c r="G834" s="438"/>
    </row>
    <row r="835" spans="6:7" ht="14.25">
      <c r="F835" s="438"/>
      <c r="G835" s="438"/>
    </row>
    <row r="836" spans="6:7" ht="14.25">
      <c r="F836" s="438"/>
      <c r="G836" s="438"/>
    </row>
    <row r="837" spans="6:7" ht="14.25">
      <c r="F837" s="438"/>
      <c r="G837" s="438"/>
    </row>
    <row r="838" spans="6:7" ht="14.25">
      <c r="F838" s="438"/>
      <c r="G838" s="438"/>
    </row>
    <row r="839" spans="6:7" ht="14.25">
      <c r="F839" s="438"/>
      <c r="G839" s="438"/>
    </row>
    <row r="840" spans="6:7" ht="14.25">
      <c r="F840" s="438"/>
      <c r="G840" s="438"/>
    </row>
    <row r="841" spans="6:7" ht="14.25">
      <c r="F841" s="438"/>
      <c r="G841" s="438"/>
    </row>
    <row r="842" spans="6:7" ht="14.25">
      <c r="F842" s="438"/>
      <c r="G842" s="438"/>
    </row>
    <row r="843" spans="6:7" ht="14.25">
      <c r="F843" s="438"/>
      <c r="G843" s="438"/>
    </row>
    <row r="844" spans="6:7" ht="14.25">
      <c r="F844" s="438"/>
      <c r="G844" s="438"/>
    </row>
    <row r="845" spans="6:7" ht="14.25">
      <c r="F845" s="438"/>
      <c r="G845" s="438"/>
    </row>
    <row r="846" spans="6:7" ht="14.25">
      <c r="F846" s="438"/>
      <c r="G846" s="438"/>
    </row>
    <row r="847" spans="6:7" ht="14.25">
      <c r="F847" s="438"/>
      <c r="G847" s="438"/>
    </row>
    <row r="848" spans="6:7" ht="14.25">
      <c r="F848" s="438"/>
      <c r="G848" s="438"/>
    </row>
    <row r="849" spans="6:7" ht="14.25">
      <c r="F849" s="438"/>
      <c r="G849" s="438"/>
    </row>
    <row r="850" spans="6:7" ht="14.25">
      <c r="F850" s="438"/>
      <c r="G850" s="438"/>
    </row>
    <row r="851" spans="6:7" ht="14.25">
      <c r="F851" s="438"/>
      <c r="G851" s="438"/>
    </row>
    <row r="852" spans="6:7" ht="14.25">
      <c r="F852" s="438"/>
      <c r="G852" s="438"/>
    </row>
    <row r="853" spans="6:7" ht="14.25">
      <c r="F853" s="438"/>
      <c r="G853" s="438"/>
    </row>
    <row r="854" spans="6:7" ht="14.25">
      <c r="F854" s="438"/>
      <c r="G854" s="438"/>
    </row>
    <row r="855" spans="6:7" ht="14.25">
      <c r="F855" s="438"/>
      <c r="G855" s="438"/>
    </row>
    <row r="856" spans="6:7" ht="14.25">
      <c r="F856" s="438"/>
      <c r="G856" s="438"/>
    </row>
    <row r="857" spans="6:7" ht="14.25">
      <c r="F857" s="438"/>
      <c r="G857" s="438"/>
    </row>
    <row r="858" spans="6:7" ht="14.25">
      <c r="F858" s="438"/>
      <c r="G858" s="438"/>
    </row>
    <row r="859" spans="6:7" ht="14.25">
      <c r="F859" s="438"/>
      <c r="G859" s="438"/>
    </row>
    <row r="860" spans="6:7" ht="14.25">
      <c r="F860" s="438"/>
      <c r="G860" s="438"/>
    </row>
    <row r="861" spans="6:7" ht="14.25">
      <c r="F861" s="438"/>
      <c r="G861" s="438"/>
    </row>
    <row r="862" spans="6:7" ht="14.25">
      <c r="F862" s="438"/>
      <c r="G862" s="438"/>
    </row>
    <row r="863" spans="6:7" ht="14.25">
      <c r="F863" s="438"/>
      <c r="G863" s="438"/>
    </row>
    <row r="864" spans="6:7" ht="14.25">
      <c r="F864" s="438"/>
      <c r="G864" s="438"/>
    </row>
    <row r="865" spans="6:7" ht="14.25">
      <c r="F865" s="438"/>
      <c r="G865" s="438"/>
    </row>
    <row r="866" spans="6:7" ht="14.25">
      <c r="F866" s="438"/>
      <c r="G866" s="438"/>
    </row>
    <row r="867" spans="6:7" ht="14.25">
      <c r="F867" s="438"/>
      <c r="G867" s="438"/>
    </row>
    <row r="868" spans="6:7" ht="14.25">
      <c r="F868" s="438"/>
      <c r="G868" s="438"/>
    </row>
    <row r="869" spans="6:7" ht="14.25">
      <c r="F869" s="438"/>
      <c r="G869" s="438"/>
    </row>
    <row r="870" spans="6:7" ht="14.25">
      <c r="F870" s="438"/>
      <c r="G870" s="438"/>
    </row>
    <row r="871" spans="6:7" ht="14.25">
      <c r="F871" s="438"/>
      <c r="G871" s="438"/>
    </row>
    <row r="872" spans="6:7" ht="14.25">
      <c r="F872" s="438"/>
      <c r="G872" s="438"/>
    </row>
    <row r="873" spans="6:7" ht="14.25">
      <c r="F873" s="438"/>
      <c r="G873" s="438"/>
    </row>
    <row r="874" spans="6:7" ht="14.25">
      <c r="F874" s="438"/>
      <c r="G874" s="438"/>
    </row>
    <row r="875" spans="6:7" ht="14.25">
      <c r="F875" s="438"/>
      <c r="G875" s="438"/>
    </row>
    <row r="876" spans="6:7" ht="14.25">
      <c r="F876" s="438"/>
      <c r="G876" s="438"/>
    </row>
    <row r="877" spans="6:7" ht="14.25">
      <c r="F877" s="438"/>
      <c r="G877" s="438"/>
    </row>
    <row r="878" spans="6:7" ht="14.25">
      <c r="F878" s="438"/>
      <c r="G878" s="438"/>
    </row>
    <row r="879" spans="6:7" ht="14.25">
      <c r="F879" s="438"/>
      <c r="G879" s="438"/>
    </row>
    <row r="880" spans="6:7" ht="14.25">
      <c r="F880" s="438"/>
      <c r="G880" s="438"/>
    </row>
    <row r="881" spans="6:7" ht="14.25">
      <c r="F881" s="438"/>
      <c r="G881" s="438"/>
    </row>
    <row r="882" spans="6:7" ht="14.25">
      <c r="F882" s="438"/>
      <c r="G882" s="438"/>
    </row>
    <row r="883" spans="6:7" ht="14.25">
      <c r="F883" s="438"/>
      <c r="G883" s="438"/>
    </row>
    <row r="884" spans="6:7" ht="14.25">
      <c r="F884" s="438"/>
      <c r="G884" s="438"/>
    </row>
    <row r="885" spans="6:7" ht="14.25">
      <c r="F885" s="438"/>
      <c r="G885" s="438"/>
    </row>
    <row r="886" spans="6:7" ht="14.25">
      <c r="F886" s="438"/>
      <c r="G886" s="438"/>
    </row>
    <row r="887" spans="6:7" ht="14.25">
      <c r="F887" s="438"/>
      <c r="G887" s="438"/>
    </row>
    <row r="888" spans="6:7" ht="14.25">
      <c r="F888" s="438"/>
      <c r="G888" s="438"/>
    </row>
    <row r="889" spans="6:7" ht="14.25">
      <c r="F889" s="438"/>
      <c r="G889" s="438"/>
    </row>
    <row r="890" spans="6:7" ht="14.25">
      <c r="F890" s="438"/>
      <c r="G890" s="438"/>
    </row>
    <row r="891" spans="6:7" ht="14.25">
      <c r="F891" s="438"/>
      <c r="G891" s="438"/>
    </row>
    <row r="892" spans="6:7" ht="14.25">
      <c r="F892" s="438"/>
      <c r="G892" s="438"/>
    </row>
    <row r="893" spans="6:7" ht="14.25">
      <c r="F893" s="438"/>
      <c r="G893" s="438"/>
    </row>
    <row r="894" spans="6:7" ht="14.25">
      <c r="F894" s="438"/>
      <c r="G894" s="438"/>
    </row>
    <row r="895" spans="6:7" ht="14.25">
      <c r="F895" s="438"/>
      <c r="G895" s="438"/>
    </row>
    <row r="896" spans="6:7" ht="14.25">
      <c r="F896" s="438"/>
      <c r="G896" s="438"/>
    </row>
    <row r="897" spans="6:7" ht="14.25">
      <c r="F897" s="438"/>
      <c r="G897" s="438"/>
    </row>
    <row r="898" spans="6:7" ht="14.25">
      <c r="F898" s="438"/>
      <c r="G898" s="438"/>
    </row>
    <row r="899" spans="6:7" ht="14.25">
      <c r="F899" s="438"/>
      <c r="G899" s="438"/>
    </row>
    <row r="900" spans="6:7" ht="14.25">
      <c r="F900" s="438"/>
      <c r="G900" s="438"/>
    </row>
    <row r="901" spans="6:7" ht="14.25">
      <c r="F901" s="438"/>
      <c r="G901" s="438"/>
    </row>
    <row r="902" spans="6:7" ht="14.25">
      <c r="F902" s="438"/>
      <c r="G902" s="438"/>
    </row>
    <row r="903" spans="6:7" ht="14.25">
      <c r="F903" s="438"/>
      <c r="G903" s="438"/>
    </row>
    <row r="904" spans="6:7" ht="14.25">
      <c r="F904" s="438"/>
      <c r="G904" s="438"/>
    </row>
    <row r="905" spans="6:7" ht="14.25">
      <c r="F905" s="438"/>
      <c r="G905" s="438"/>
    </row>
    <row r="906" spans="6:7" ht="14.25">
      <c r="F906" s="438"/>
      <c r="G906" s="438"/>
    </row>
    <row r="907" spans="6:7" ht="14.25">
      <c r="F907" s="438"/>
      <c r="G907" s="438"/>
    </row>
    <row r="908" spans="6:7" ht="14.25">
      <c r="F908" s="438"/>
      <c r="G908" s="438"/>
    </row>
    <row r="909" spans="6:7" ht="14.25">
      <c r="F909" s="438"/>
      <c r="G909" s="438"/>
    </row>
    <row r="910" spans="6:7" ht="14.25">
      <c r="F910" s="438"/>
      <c r="G910" s="438"/>
    </row>
    <row r="911" spans="6:7" ht="14.25">
      <c r="F911" s="438"/>
      <c r="G911" s="438"/>
    </row>
    <row r="912" spans="6:7" ht="14.25">
      <c r="F912" s="438"/>
      <c r="G912" s="438"/>
    </row>
    <row r="913" spans="6:7" ht="14.25">
      <c r="F913" s="438"/>
      <c r="G913" s="438"/>
    </row>
    <row r="914" spans="6:7" ht="14.25">
      <c r="F914" s="438"/>
      <c r="G914" s="438"/>
    </row>
    <row r="915" spans="6:7" ht="14.25">
      <c r="F915" s="438"/>
      <c r="G915" s="438"/>
    </row>
    <row r="916" spans="6:7" ht="14.25">
      <c r="F916" s="438"/>
      <c r="G916" s="438"/>
    </row>
    <row r="917" spans="6:7" ht="14.25">
      <c r="F917" s="438"/>
      <c r="G917" s="438"/>
    </row>
    <row r="918" spans="6:7" ht="14.25">
      <c r="F918" s="438"/>
      <c r="G918" s="438"/>
    </row>
    <row r="919" spans="6:7" ht="14.25">
      <c r="F919" s="438"/>
      <c r="G919" s="438"/>
    </row>
    <row r="920" spans="6:7" ht="14.25">
      <c r="F920" s="438"/>
      <c r="G920" s="438"/>
    </row>
    <row r="921" spans="6:7" ht="14.25">
      <c r="F921" s="438"/>
      <c r="G921" s="438"/>
    </row>
    <row r="922" spans="6:7" ht="14.25">
      <c r="F922" s="438"/>
      <c r="G922" s="438"/>
    </row>
    <row r="923" spans="6:7" ht="14.25">
      <c r="F923" s="438"/>
      <c r="G923" s="438"/>
    </row>
    <row r="924" spans="6:7" ht="14.25">
      <c r="F924" s="438"/>
      <c r="G924" s="438"/>
    </row>
    <row r="925" spans="6:7" ht="14.25">
      <c r="F925" s="438"/>
      <c r="G925" s="438"/>
    </row>
    <row r="926" spans="6:7" ht="14.25">
      <c r="F926" s="438"/>
      <c r="G926" s="438"/>
    </row>
    <row r="927" spans="6:7" ht="14.25">
      <c r="F927" s="438"/>
      <c r="G927" s="438"/>
    </row>
    <row r="928" spans="6:7" ht="14.25">
      <c r="F928" s="438"/>
      <c r="G928" s="438"/>
    </row>
    <row r="929" spans="6:7" ht="14.25">
      <c r="F929" s="438"/>
      <c r="G929" s="438"/>
    </row>
    <row r="930" spans="6:7" ht="14.25">
      <c r="F930" s="438"/>
      <c r="G930" s="438"/>
    </row>
    <row r="931" spans="6:7" ht="14.25">
      <c r="F931" s="438"/>
      <c r="G931" s="438"/>
    </row>
    <row r="932" spans="6:7" ht="14.25">
      <c r="F932" s="438"/>
      <c r="G932" s="438"/>
    </row>
    <row r="933" spans="6:7" ht="14.25">
      <c r="F933" s="438"/>
      <c r="G933" s="438"/>
    </row>
    <row r="934" spans="6:7" ht="14.25">
      <c r="F934" s="438"/>
      <c r="G934" s="438"/>
    </row>
    <row r="935" spans="6:7" ht="14.25">
      <c r="F935" s="438"/>
      <c r="G935" s="438"/>
    </row>
    <row r="936" spans="6:7" ht="14.25">
      <c r="F936" s="438"/>
      <c r="G936" s="438"/>
    </row>
    <row r="937" spans="6:7" ht="14.25">
      <c r="F937" s="438"/>
      <c r="G937" s="438"/>
    </row>
    <row r="938" spans="6:7" ht="14.25">
      <c r="F938" s="438"/>
      <c r="G938" s="438"/>
    </row>
    <row r="939" spans="6:7" ht="14.25">
      <c r="F939" s="438"/>
      <c r="G939" s="438"/>
    </row>
    <row r="940" spans="6:7" ht="14.25">
      <c r="F940" s="438"/>
      <c r="G940" s="438"/>
    </row>
    <row r="941" spans="6:7" ht="14.25">
      <c r="F941" s="438"/>
      <c r="G941" s="438"/>
    </row>
    <row r="942" spans="6:7" ht="14.25">
      <c r="F942" s="438"/>
      <c r="G942" s="438"/>
    </row>
    <row r="943" spans="6:7" ht="14.25">
      <c r="F943" s="438"/>
      <c r="G943" s="438"/>
    </row>
    <row r="944" spans="6:7" ht="14.25">
      <c r="F944" s="438"/>
      <c r="G944" s="438"/>
    </row>
    <row r="945" spans="6:7" ht="14.25">
      <c r="F945" s="438"/>
      <c r="G945" s="438"/>
    </row>
    <row r="946" spans="6:7" ht="14.25">
      <c r="F946" s="438"/>
      <c r="G946" s="438"/>
    </row>
    <row r="947" spans="6:7" ht="14.25">
      <c r="F947" s="438"/>
      <c r="G947" s="438"/>
    </row>
    <row r="948" spans="6:7" ht="14.25">
      <c r="F948" s="438"/>
      <c r="G948" s="438"/>
    </row>
    <row r="949" spans="6:7" ht="14.25">
      <c r="F949" s="438"/>
      <c r="G949" s="438"/>
    </row>
    <row r="950" spans="6:7" ht="14.25">
      <c r="F950" s="438"/>
      <c r="G950" s="438"/>
    </row>
    <row r="951" spans="6:7" ht="14.25">
      <c r="F951" s="438"/>
      <c r="G951" s="438"/>
    </row>
    <row r="952" spans="6:7" ht="14.25">
      <c r="F952" s="438"/>
      <c r="G952" s="438"/>
    </row>
    <row r="953" spans="6:7" ht="14.25">
      <c r="F953" s="438"/>
      <c r="G953" s="438"/>
    </row>
    <row r="954" spans="6:7" ht="14.25">
      <c r="F954" s="438"/>
      <c r="G954" s="438"/>
    </row>
    <row r="955" spans="6:7" ht="14.25">
      <c r="F955" s="438"/>
      <c r="G955" s="438"/>
    </row>
    <row r="956" spans="6:7" ht="14.25">
      <c r="F956" s="438"/>
      <c r="G956" s="438"/>
    </row>
    <row r="957" spans="6:7" ht="14.25">
      <c r="F957" s="438"/>
      <c r="G957" s="438"/>
    </row>
    <row r="958" spans="6:7" ht="14.25">
      <c r="F958" s="438"/>
      <c r="G958" s="438"/>
    </row>
    <row r="959" spans="6:7" ht="14.25">
      <c r="F959" s="438"/>
      <c r="G959" s="438"/>
    </row>
    <row r="960" spans="6:7" ht="14.25">
      <c r="F960" s="438"/>
      <c r="G960" s="438"/>
    </row>
    <row r="961" spans="6:7" ht="14.25">
      <c r="F961" s="438"/>
      <c r="G961" s="438"/>
    </row>
    <row r="962" spans="6:7" ht="14.25">
      <c r="F962" s="438"/>
      <c r="G962" s="438"/>
    </row>
    <row r="963" spans="6:7" ht="14.25">
      <c r="F963" s="438"/>
      <c r="G963" s="438"/>
    </row>
    <row r="964" spans="6:7" ht="14.25">
      <c r="F964" s="438"/>
      <c r="G964" s="438"/>
    </row>
    <row r="965" spans="6:7" ht="14.25">
      <c r="F965" s="438"/>
      <c r="G965" s="438"/>
    </row>
    <row r="966" spans="6:7" ht="14.25">
      <c r="F966" s="438"/>
      <c r="G966" s="438"/>
    </row>
    <row r="967" spans="6:7" ht="14.25">
      <c r="F967" s="438"/>
      <c r="G967" s="438"/>
    </row>
    <row r="968" spans="6:7" ht="14.25">
      <c r="F968" s="438"/>
      <c r="G968" s="438"/>
    </row>
    <row r="969" spans="6:7" ht="14.25">
      <c r="F969" s="438"/>
      <c r="G969" s="438"/>
    </row>
    <row r="970" spans="6:7" ht="14.25">
      <c r="F970" s="438"/>
      <c r="G970" s="438"/>
    </row>
    <row r="971" spans="6:7" ht="14.25">
      <c r="F971" s="438"/>
      <c r="G971" s="438"/>
    </row>
    <row r="972" spans="6:7" ht="14.25">
      <c r="F972" s="438"/>
      <c r="G972" s="438"/>
    </row>
    <row r="973" spans="6:7" ht="14.25">
      <c r="F973" s="438"/>
      <c r="G973" s="438"/>
    </row>
    <row r="974" spans="6:7" ht="14.25">
      <c r="F974" s="438"/>
      <c r="G974" s="438"/>
    </row>
    <row r="975" spans="6:7" ht="14.25">
      <c r="F975" s="438"/>
      <c r="G975" s="438"/>
    </row>
    <row r="976" spans="6:7" ht="14.25">
      <c r="F976" s="438"/>
      <c r="G976" s="438"/>
    </row>
    <row r="977" spans="6:7" ht="14.25">
      <c r="F977" s="438"/>
      <c r="G977" s="438"/>
    </row>
    <row r="978" spans="6:7" ht="14.25">
      <c r="F978" s="438"/>
      <c r="G978" s="438"/>
    </row>
    <row r="979" spans="6:7" ht="14.25">
      <c r="F979" s="438"/>
      <c r="G979" s="438"/>
    </row>
    <row r="980" spans="6:7" ht="14.25">
      <c r="F980" s="438"/>
      <c r="G980" s="438"/>
    </row>
    <row r="981" spans="6:7" ht="14.25">
      <c r="F981" s="438"/>
      <c r="G981" s="438"/>
    </row>
    <row r="982" spans="6:7" ht="14.25">
      <c r="F982" s="438"/>
      <c r="G982" s="438"/>
    </row>
    <row r="983" spans="6:7" ht="14.25">
      <c r="F983" s="438"/>
      <c r="G983" s="438"/>
    </row>
    <row r="984" spans="6:7" ht="14.25">
      <c r="F984" s="438"/>
      <c r="G984" s="438"/>
    </row>
    <row r="985" spans="6:7" ht="14.25">
      <c r="F985" s="438"/>
      <c r="G985" s="438"/>
    </row>
    <row r="986" spans="6:7" ht="14.25">
      <c r="F986" s="438"/>
      <c r="G986" s="438"/>
    </row>
    <row r="987" spans="6:7" ht="14.25">
      <c r="F987" s="438"/>
      <c r="G987" s="438"/>
    </row>
    <row r="988" spans="6:7" ht="14.25">
      <c r="F988" s="438"/>
      <c r="G988" s="438"/>
    </row>
    <row r="989" spans="6:7" ht="14.25">
      <c r="F989" s="438"/>
      <c r="G989" s="438"/>
    </row>
    <row r="990" spans="6:7" ht="14.25">
      <c r="F990" s="438"/>
      <c r="G990" s="438"/>
    </row>
    <row r="991" spans="6:7" ht="14.25">
      <c r="F991" s="438"/>
      <c r="G991" s="438"/>
    </row>
    <row r="992" spans="6:7" ht="14.25">
      <c r="F992" s="438"/>
      <c r="G992" s="438"/>
    </row>
    <row r="993" spans="6:7" ht="14.25">
      <c r="F993" s="438"/>
      <c r="G993" s="438"/>
    </row>
    <row r="994" spans="6:7" ht="14.25">
      <c r="F994" s="438"/>
      <c r="G994" s="438"/>
    </row>
    <row r="995" spans="6:7" ht="14.25">
      <c r="F995" s="438"/>
      <c r="G995" s="438"/>
    </row>
    <row r="996" spans="6:7" ht="14.25">
      <c r="F996" s="438"/>
      <c r="G996" s="438"/>
    </row>
    <row r="997" spans="6:7" ht="14.25">
      <c r="F997" s="438"/>
      <c r="G997" s="438"/>
    </row>
    <row r="998" spans="6:7" ht="14.25">
      <c r="F998" s="438"/>
      <c r="G998" s="438"/>
    </row>
    <row r="999" spans="6:7" ht="14.25">
      <c r="F999" s="438"/>
      <c r="G999" s="438"/>
    </row>
    <row r="1000" spans="6:7" ht="14.25">
      <c r="F1000" s="438"/>
      <c r="G1000" s="438"/>
    </row>
    <row r="1001" spans="6:7" ht="14.25">
      <c r="F1001" s="438"/>
      <c r="G1001" s="438"/>
    </row>
    <row r="1002" spans="6:7" ht="14.25">
      <c r="F1002" s="438"/>
      <c r="G1002" s="438"/>
    </row>
    <row r="1003" spans="6:7" ht="14.25">
      <c r="F1003" s="438"/>
      <c r="G1003" s="438"/>
    </row>
    <row r="1004" spans="6:7" ht="14.25">
      <c r="F1004" s="438"/>
      <c r="G1004" s="438"/>
    </row>
    <row r="1005" spans="6:7" ht="14.25">
      <c r="F1005" s="438"/>
      <c r="G1005" s="438"/>
    </row>
    <row r="1006" spans="6:7" ht="14.25">
      <c r="F1006" s="438"/>
      <c r="G1006" s="438"/>
    </row>
    <row r="1007" spans="6:7" ht="14.25">
      <c r="F1007" s="438"/>
      <c r="G1007" s="438"/>
    </row>
    <row r="1008" spans="6:7" ht="14.25">
      <c r="F1008" s="438"/>
      <c r="G1008" s="438"/>
    </row>
    <row r="1009" spans="6:7" ht="14.25">
      <c r="F1009" s="438"/>
      <c r="G1009" s="438"/>
    </row>
    <row r="1010" spans="6:7" ht="14.25">
      <c r="F1010" s="438"/>
      <c r="G1010" s="438"/>
    </row>
    <row r="1011" spans="6:7" ht="14.25">
      <c r="F1011" s="438"/>
      <c r="G1011" s="438"/>
    </row>
    <row r="1012" spans="6:7" ht="14.25">
      <c r="F1012" s="438"/>
      <c r="G1012" s="438"/>
    </row>
    <row r="1013" spans="6:7" ht="14.25">
      <c r="F1013" s="438"/>
      <c r="G1013" s="438"/>
    </row>
    <row r="1014" spans="6:7" ht="14.25">
      <c r="F1014" s="438"/>
      <c r="G1014" s="438"/>
    </row>
    <row r="1015" spans="6:7" ht="14.25">
      <c r="F1015" s="438"/>
      <c r="G1015" s="438"/>
    </row>
    <row r="1016" spans="6:7" ht="14.25">
      <c r="F1016" s="438"/>
      <c r="G1016" s="438"/>
    </row>
    <row r="1017" spans="6:7" ht="14.25">
      <c r="F1017" s="438"/>
      <c r="G1017" s="438"/>
    </row>
    <row r="1018" spans="6:7" ht="14.25">
      <c r="F1018" s="438"/>
      <c r="G1018" s="438"/>
    </row>
    <row r="1019" spans="6:7" ht="14.25">
      <c r="F1019" s="438"/>
      <c r="G1019" s="438"/>
    </row>
    <row r="1020" spans="6:7" ht="14.25">
      <c r="F1020" s="438"/>
      <c r="G1020" s="438"/>
    </row>
    <row r="1021" spans="6:7" ht="14.25">
      <c r="F1021" s="438"/>
      <c r="G1021" s="438"/>
    </row>
    <row r="1022" spans="6:7" ht="14.25">
      <c r="F1022" s="438"/>
      <c r="G1022" s="438"/>
    </row>
    <row r="1023" spans="6:7" ht="14.25">
      <c r="F1023" s="438"/>
      <c r="G1023" s="438"/>
    </row>
    <row r="1024" spans="6:7" ht="14.25">
      <c r="F1024" s="438"/>
      <c r="G1024" s="438"/>
    </row>
    <row r="1025" spans="6:7" ht="14.25">
      <c r="F1025" s="438"/>
      <c r="G1025" s="438"/>
    </row>
    <row r="1026" spans="6:7" ht="14.25">
      <c r="F1026" s="438"/>
      <c r="G1026" s="438"/>
    </row>
    <row r="1027" spans="6:7" ht="14.25">
      <c r="F1027" s="438"/>
      <c r="G1027" s="438"/>
    </row>
    <row r="1028" spans="6:7" ht="14.25">
      <c r="F1028" s="438"/>
      <c r="G1028" s="438"/>
    </row>
    <row r="1029" spans="6:7" ht="14.25">
      <c r="F1029" s="438"/>
      <c r="G1029" s="438"/>
    </row>
    <row r="1030" spans="6:7" ht="14.25">
      <c r="F1030" s="438"/>
      <c r="G1030" s="438"/>
    </row>
    <row r="1031" spans="6:7" ht="14.25">
      <c r="F1031" s="438"/>
      <c r="G1031" s="438"/>
    </row>
    <row r="1032" spans="6:7" ht="14.25">
      <c r="F1032" s="438"/>
      <c r="G1032" s="438"/>
    </row>
    <row r="1033" spans="6:7" ht="14.25">
      <c r="F1033" s="438"/>
      <c r="G1033" s="438"/>
    </row>
    <row r="1034" spans="6:7" ht="14.25">
      <c r="F1034" s="438"/>
      <c r="G1034" s="438"/>
    </row>
    <row r="1035" spans="6:7" ht="14.25">
      <c r="F1035" s="438"/>
      <c r="G1035" s="438"/>
    </row>
    <row r="1036" spans="6:7" ht="14.25">
      <c r="F1036" s="438"/>
      <c r="G1036" s="438"/>
    </row>
    <row r="1037" spans="6:7" ht="14.25">
      <c r="F1037" s="438"/>
      <c r="G1037" s="438"/>
    </row>
    <row r="1038" spans="6:7" ht="14.25">
      <c r="F1038" s="438"/>
      <c r="G1038" s="438"/>
    </row>
    <row r="1039" spans="6:7" ht="14.25">
      <c r="F1039" s="438"/>
      <c r="G1039" s="438"/>
    </row>
    <row r="1040" spans="6:7" ht="14.25">
      <c r="F1040" s="438"/>
      <c r="G1040" s="438"/>
    </row>
    <row r="1041" spans="6:7" ht="14.25">
      <c r="F1041" s="438"/>
      <c r="G1041" s="438"/>
    </row>
    <row r="1042" spans="6:7" ht="14.25">
      <c r="F1042" s="438"/>
      <c r="G1042" s="438"/>
    </row>
    <row r="1043" spans="6:7" ht="14.25">
      <c r="F1043" s="438"/>
      <c r="G1043" s="438"/>
    </row>
    <row r="1044" spans="6:7" ht="14.25">
      <c r="F1044" s="438"/>
      <c r="G1044" s="438"/>
    </row>
    <row r="1045" spans="6:7" ht="14.25">
      <c r="F1045" s="438"/>
      <c r="G1045" s="438"/>
    </row>
    <row r="1046" spans="6:7" ht="14.25">
      <c r="F1046" s="438"/>
      <c r="G1046" s="438"/>
    </row>
    <row r="1047" spans="6:7" ht="14.25">
      <c r="F1047" s="438"/>
      <c r="G1047" s="438"/>
    </row>
    <row r="1048" spans="6:7" ht="14.25">
      <c r="F1048" s="438"/>
      <c r="G1048" s="438"/>
    </row>
    <row r="1049" spans="6:7" ht="14.25">
      <c r="F1049" s="438"/>
      <c r="G1049" s="438"/>
    </row>
    <row r="1050" spans="6:7" ht="14.25">
      <c r="F1050" s="438"/>
      <c r="G1050" s="438"/>
    </row>
    <row r="1051" spans="6:7" ht="14.25">
      <c r="F1051" s="438"/>
      <c r="G1051" s="438"/>
    </row>
    <row r="1052" spans="6:7" ht="14.25">
      <c r="F1052" s="438"/>
      <c r="G1052" s="438"/>
    </row>
    <row r="1053" spans="6:7" ht="14.25">
      <c r="F1053" s="438"/>
      <c r="G1053" s="438"/>
    </row>
    <row r="1054" spans="6:7" ht="14.25">
      <c r="F1054" s="438"/>
      <c r="G1054" s="438"/>
    </row>
    <row r="1055" spans="6:7" ht="14.25">
      <c r="F1055" s="438"/>
      <c r="G1055" s="438"/>
    </row>
    <row r="1056" spans="6:7" ht="14.25">
      <c r="F1056" s="438"/>
      <c r="G1056" s="438"/>
    </row>
    <row r="1057" spans="6:7" ht="14.25">
      <c r="F1057" s="438"/>
      <c r="G1057" s="438"/>
    </row>
    <row r="1058" spans="6:7" ht="14.25">
      <c r="F1058" s="438"/>
      <c r="G1058" s="438"/>
    </row>
    <row r="1059" spans="6:7" ht="14.25">
      <c r="F1059" s="438"/>
      <c r="G1059" s="438"/>
    </row>
    <row r="1060" spans="6:7" ht="14.25">
      <c r="F1060" s="438"/>
      <c r="G1060" s="438"/>
    </row>
    <row r="1061" spans="6:7" ht="14.25">
      <c r="F1061" s="438"/>
      <c r="G1061" s="438"/>
    </row>
    <row r="1062" spans="6:7" ht="14.25">
      <c r="F1062" s="438"/>
      <c r="G1062" s="438"/>
    </row>
    <row r="1063" spans="6:7" ht="14.25">
      <c r="F1063" s="438"/>
      <c r="G1063" s="438"/>
    </row>
    <row r="1064" spans="6:7" ht="14.25">
      <c r="F1064" s="438"/>
      <c r="G1064" s="438"/>
    </row>
    <row r="1065" spans="6:7" ht="14.25">
      <c r="F1065" s="438"/>
      <c r="G1065" s="438"/>
    </row>
    <row r="1066" spans="6:7" ht="14.25">
      <c r="F1066" s="438"/>
      <c r="G1066" s="438"/>
    </row>
    <row r="1067" spans="6:7" ht="14.25">
      <c r="F1067" s="438"/>
      <c r="G1067" s="438"/>
    </row>
    <row r="1068" spans="6:7" ht="14.25">
      <c r="F1068" s="438"/>
      <c r="G1068" s="438"/>
    </row>
    <row r="1069" spans="6:7" ht="14.25">
      <c r="F1069" s="438"/>
      <c r="G1069" s="438"/>
    </row>
    <row r="1070" spans="6:7" ht="14.25">
      <c r="F1070" s="438"/>
      <c r="G1070" s="438"/>
    </row>
    <row r="1071" spans="6:7" ht="14.25">
      <c r="F1071" s="438"/>
      <c r="G1071" s="438"/>
    </row>
    <row r="1072" spans="6:7" ht="14.25">
      <c r="F1072" s="438"/>
      <c r="G1072" s="438"/>
    </row>
    <row r="1073" spans="6:7" ht="14.25">
      <c r="F1073" s="438"/>
      <c r="G1073" s="438"/>
    </row>
    <row r="1074" spans="6:7" ht="14.25">
      <c r="F1074" s="438"/>
      <c r="G1074" s="438"/>
    </row>
    <row r="1075" spans="6:7" ht="14.25">
      <c r="F1075" s="438"/>
      <c r="G1075" s="438"/>
    </row>
    <row r="1076" spans="6:7" ht="14.25">
      <c r="F1076" s="438"/>
      <c r="G1076" s="438"/>
    </row>
    <row r="1077" spans="6:7" ht="14.25">
      <c r="F1077" s="438"/>
      <c r="G1077" s="438"/>
    </row>
    <row r="1078" spans="6:7" ht="14.25">
      <c r="F1078" s="438"/>
      <c r="G1078" s="438"/>
    </row>
    <row r="1079" spans="6:7" ht="14.25">
      <c r="F1079" s="438"/>
      <c r="G1079" s="438"/>
    </row>
    <row r="1080" spans="6:7" ht="14.25">
      <c r="F1080" s="438"/>
      <c r="G1080" s="438"/>
    </row>
    <row r="1081" spans="6:7" ht="14.25">
      <c r="F1081" s="438"/>
      <c r="G1081" s="438"/>
    </row>
    <row r="1082" spans="6:7" ht="14.25">
      <c r="F1082" s="438"/>
      <c r="G1082" s="438"/>
    </row>
    <row r="1083" spans="6:7" ht="14.25">
      <c r="F1083" s="438"/>
      <c r="G1083" s="438"/>
    </row>
    <row r="1084" spans="6:7" ht="14.25">
      <c r="F1084" s="438"/>
      <c r="G1084" s="438"/>
    </row>
    <row r="1085" spans="6:7" ht="14.25">
      <c r="F1085" s="438"/>
      <c r="G1085" s="438"/>
    </row>
    <row r="1086" spans="6:7" ht="14.25">
      <c r="F1086" s="438"/>
      <c r="G1086" s="438"/>
    </row>
    <row r="1087" spans="6:7" ht="14.25">
      <c r="F1087" s="438"/>
      <c r="G1087" s="438"/>
    </row>
    <row r="1088" spans="6:7" ht="14.25">
      <c r="F1088" s="438"/>
      <c r="G1088" s="438"/>
    </row>
    <row r="1089" spans="6:7" ht="14.25">
      <c r="F1089" s="438"/>
      <c r="G1089" s="438"/>
    </row>
    <row r="1090" spans="6:7" ht="14.25">
      <c r="F1090" s="438"/>
      <c r="G1090" s="438"/>
    </row>
    <row r="1091" spans="6:7" ht="14.25">
      <c r="F1091" s="438"/>
      <c r="G1091" s="438"/>
    </row>
    <row r="1092" spans="6:7" ht="14.25">
      <c r="F1092" s="438"/>
      <c r="G1092" s="438"/>
    </row>
    <row r="1093" spans="6:7" ht="14.25">
      <c r="F1093" s="438"/>
      <c r="G1093" s="438"/>
    </row>
    <row r="1094" spans="6:7" ht="14.25">
      <c r="F1094" s="438"/>
      <c r="G1094" s="438"/>
    </row>
    <row r="1095" spans="6:7" ht="14.25">
      <c r="F1095" s="438"/>
      <c r="G1095" s="438"/>
    </row>
    <row r="1096" spans="6:7" ht="14.25">
      <c r="F1096" s="438"/>
      <c r="G1096" s="438"/>
    </row>
    <row r="1097" spans="6:7" ht="14.25">
      <c r="F1097" s="438"/>
      <c r="G1097" s="438"/>
    </row>
    <row r="1098" spans="6:7" ht="14.25">
      <c r="F1098" s="438"/>
      <c r="G1098" s="438"/>
    </row>
    <row r="1099" spans="6:7" ht="14.25">
      <c r="F1099" s="438"/>
      <c r="G1099" s="438"/>
    </row>
    <row r="1100" spans="6:7" ht="14.25">
      <c r="F1100" s="438"/>
      <c r="G1100" s="438"/>
    </row>
    <row r="1101" spans="6:7" ht="14.25">
      <c r="F1101" s="438"/>
      <c r="G1101" s="438"/>
    </row>
    <row r="1102" spans="6:7" ht="14.25">
      <c r="F1102" s="438"/>
      <c r="G1102" s="438"/>
    </row>
    <row r="1103" spans="6:7" ht="14.25">
      <c r="F1103" s="438"/>
      <c r="G1103" s="438"/>
    </row>
    <row r="1104" spans="6:7" ht="14.25">
      <c r="F1104" s="438"/>
      <c r="G1104" s="438"/>
    </row>
    <row r="1105" spans="6:7" ht="14.25">
      <c r="F1105" s="438"/>
      <c r="G1105" s="438"/>
    </row>
    <row r="1106" spans="6:7" ht="14.25">
      <c r="F1106" s="438"/>
      <c r="G1106" s="438"/>
    </row>
    <row r="1107" spans="6:7" ht="14.25">
      <c r="F1107" s="438"/>
      <c r="G1107" s="438"/>
    </row>
    <row r="1108" spans="6:7" ht="14.25">
      <c r="F1108" s="438"/>
      <c r="G1108" s="438"/>
    </row>
    <row r="1109" spans="6:7" ht="14.25">
      <c r="F1109" s="438"/>
      <c r="G1109" s="438"/>
    </row>
    <row r="1110" spans="6:7" ht="14.25">
      <c r="F1110" s="438"/>
      <c r="G1110" s="438"/>
    </row>
    <row r="1111" spans="6:7" ht="14.25">
      <c r="F1111" s="438"/>
      <c r="G1111" s="438"/>
    </row>
    <row r="1112" spans="6:7" ht="14.25">
      <c r="F1112" s="438"/>
      <c r="G1112" s="438"/>
    </row>
    <row r="1113" spans="6:7" ht="14.25">
      <c r="F1113" s="438"/>
      <c r="G1113" s="438"/>
    </row>
    <row r="1114" spans="6:7" ht="14.25">
      <c r="F1114" s="438"/>
      <c r="G1114" s="438"/>
    </row>
    <row r="1115" spans="6:7" ht="14.25">
      <c r="F1115" s="438"/>
      <c r="G1115" s="438"/>
    </row>
    <row r="1116" spans="6:7" ht="14.25">
      <c r="F1116" s="438"/>
      <c r="G1116" s="438"/>
    </row>
    <row r="1117" spans="6:7" ht="14.25">
      <c r="F1117" s="438"/>
      <c r="G1117" s="438"/>
    </row>
    <row r="1118" spans="6:7" ht="14.25">
      <c r="F1118" s="438"/>
      <c r="G1118" s="438"/>
    </row>
    <row r="1119" spans="6:7" ht="14.25">
      <c r="F1119" s="438"/>
      <c r="G1119" s="438"/>
    </row>
    <row r="1120" spans="6:7" ht="14.25">
      <c r="F1120" s="438"/>
      <c r="G1120" s="438"/>
    </row>
    <row r="1121" spans="6:7" ht="14.25">
      <c r="F1121" s="438"/>
      <c r="G1121" s="438"/>
    </row>
    <row r="1122" spans="6:7" ht="14.25">
      <c r="F1122" s="438"/>
      <c r="G1122" s="438"/>
    </row>
    <row r="1123" spans="6:7" ht="14.25">
      <c r="F1123" s="438"/>
      <c r="G1123" s="438"/>
    </row>
    <row r="1124" spans="6:7" ht="14.25">
      <c r="F1124" s="438"/>
      <c r="G1124" s="438"/>
    </row>
    <row r="1125" spans="6:7" ht="14.25">
      <c r="F1125" s="438"/>
      <c r="G1125" s="438"/>
    </row>
    <row r="1126" spans="6:7" ht="14.25">
      <c r="F1126" s="438"/>
      <c r="G1126" s="438"/>
    </row>
    <row r="1127" spans="6:7" ht="14.25">
      <c r="F1127" s="438"/>
      <c r="G1127" s="438"/>
    </row>
    <row r="1128" spans="6:7" ht="14.25">
      <c r="F1128" s="438"/>
      <c r="G1128" s="438"/>
    </row>
    <row r="1129" spans="6:7" ht="14.25">
      <c r="F1129" s="438"/>
      <c r="G1129" s="438"/>
    </row>
    <row r="1130" spans="6:7" ht="14.25">
      <c r="F1130" s="438"/>
      <c r="G1130" s="438"/>
    </row>
    <row r="1131" spans="6:7" ht="14.25">
      <c r="F1131" s="438"/>
      <c r="G1131" s="438"/>
    </row>
    <row r="1132" spans="6:7" ht="14.25">
      <c r="F1132" s="438"/>
      <c r="G1132" s="438"/>
    </row>
    <row r="1133" spans="6:7" ht="14.25">
      <c r="F1133" s="438"/>
      <c r="G1133" s="438"/>
    </row>
    <row r="1134" spans="6:7" ht="14.25">
      <c r="F1134" s="438"/>
      <c r="G1134" s="438"/>
    </row>
    <row r="1135" spans="6:7" ht="14.25">
      <c r="F1135" s="438"/>
      <c r="G1135" s="438"/>
    </row>
    <row r="1136" spans="6:7" ht="14.25">
      <c r="F1136" s="438"/>
      <c r="G1136" s="438"/>
    </row>
    <row r="1137" spans="6:7" ht="14.25">
      <c r="F1137" s="438"/>
      <c r="G1137" s="438"/>
    </row>
    <row r="1138" spans="6:7" ht="14.25">
      <c r="F1138" s="438"/>
      <c r="G1138" s="438"/>
    </row>
    <row r="1139" spans="6:7" ht="14.25">
      <c r="F1139" s="438"/>
      <c r="G1139" s="438"/>
    </row>
    <row r="1140" spans="6:7" ht="14.25">
      <c r="F1140" s="438"/>
      <c r="G1140" s="438"/>
    </row>
    <row r="1141" spans="6:7" ht="14.25">
      <c r="F1141" s="438"/>
      <c r="G1141" s="438"/>
    </row>
    <row r="1142" spans="6:7" ht="14.25">
      <c r="F1142" s="438"/>
      <c r="G1142" s="438"/>
    </row>
    <row r="1143" spans="6:7" ht="14.25">
      <c r="F1143" s="438"/>
      <c r="G1143" s="438"/>
    </row>
    <row r="1144" spans="6:7" ht="14.25">
      <c r="F1144" s="438"/>
      <c r="G1144" s="438"/>
    </row>
    <row r="1145" spans="6:7" ht="14.25">
      <c r="F1145" s="438"/>
      <c r="G1145" s="438"/>
    </row>
    <row r="1146" spans="6:7" ht="14.25">
      <c r="F1146" s="438"/>
      <c r="G1146" s="438"/>
    </row>
    <row r="1147" spans="6:7" ht="14.25">
      <c r="F1147" s="438"/>
      <c r="G1147" s="438"/>
    </row>
    <row r="1148" spans="6:7" ht="14.25">
      <c r="F1148" s="438"/>
      <c r="G1148" s="438"/>
    </row>
    <row r="1149" spans="6:7" ht="14.25">
      <c r="F1149" s="438"/>
      <c r="G1149" s="438"/>
    </row>
    <row r="1150" spans="6:7" ht="14.25">
      <c r="F1150" s="438"/>
      <c r="G1150" s="438"/>
    </row>
    <row r="1151" spans="6:7" ht="14.25">
      <c r="F1151" s="438"/>
      <c r="G1151" s="438"/>
    </row>
    <row r="1152" spans="6:7" ht="14.25">
      <c r="F1152" s="438"/>
      <c r="G1152" s="438"/>
    </row>
    <row r="1153" spans="6:7" ht="14.25">
      <c r="F1153" s="438"/>
      <c r="G1153" s="438"/>
    </row>
    <row r="1154" spans="6:7" ht="14.25">
      <c r="F1154" s="438"/>
      <c r="G1154" s="438"/>
    </row>
    <row r="1155" spans="6:7" ht="14.25">
      <c r="F1155" s="438"/>
      <c r="G1155" s="438"/>
    </row>
    <row r="1156" spans="6:7" ht="14.25">
      <c r="F1156" s="438"/>
      <c r="G1156" s="438"/>
    </row>
    <row r="1157" spans="6:7" ht="14.25">
      <c r="F1157" s="438"/>
      <c r="G1157" s="438"/>
    </row>
    <row r="1158" spans="6:7" ht="14.25">
      <c r="F1158" s="438"/>
      <c r="G1158" s="438"/>
    </row>
    <row r="1159" spans="6:7" ht="14.25">
      <c r="F1159" s="438"/>
      <c r="G1159" s="438"/>
    </row>
    <row r="1160" spans="6:7" ht="14.25">
      <c r="F1160" s="438"/>
      <c r="G1160" s="438"/>
    </row>
    <row r="1161" spans="6:7" ht="14.25">
      <c r="F1161" s="438"/>
      <c r="G1161" s="438"/>
    </row>
    <row r="1162" spans="6:7" ht="14.25">
      <c r="F1162" s="438"/>
      <c r="G1162" s="438"/>
    </row>
    <row r="1163" spans="6:7" ht="14.25">
      <c r="F1163" s="438"/>
      <c r="G1163" s="438"/>
    </row>
    <row r="1164" spans="6:7" ht="14.25">
      <c r="F1164" s="438"/>
      <c r="G1164" s="438"/>
    </row>
    <row r="1165" spans="6:7" ht="14.25">
      <c r="F1165" s="438"/>
      <c r="G1165" s="438"/>
    </row>
    <row r="1166" spans="6:7" ht="14.25">
      <c r="F1166" s="438"/>
      <c r="G1166" s="438"/>
    </row>
    <row r="1167" spans="6:7" ht="14.25">
      <c r="F1167" s="438"/>
      <c r="G1167" s="438"/>
    </row>
    <row r="1168" spans="6:7" ht="14.25">
      <c r="F1168" s="438"/>
      <c r="G1168" s="438"/>
    </row>
    <row r="1169" spans="6:7" ht="14.25">
      <c r="F1169" s="438"/>
      <c r="G1169" s="438"/>
    </row>
    <row r="1170" spans="6:7" ht="14.25">
      <c r="F1170" s="438"/>
      <c r="G1170" s="438"/>
    </row>
    <row r="1171" spans="6:7" ht="14.25">
      <c r="F1171" s="438"/>
      <c r="G1171" s="438"/>
    </row>
    <row r="1172" spans="6:7" ht="14.25">
      <c r="F1172" s="438"/>
      <c r="G1172" s="438"/>
    </row>
    <row r="1173" spans="6:7" ht="14.25">
      <c r="F1173" s="438"/>
      <c r="G1173" s="438"/>
    </row>
    <row r="1174" spans="6:7" ht="14.25">
      <c r="F1174" s="438"/>
      <c r="G1174" s="438"/>
    </row>
    <row r="1175" spans="6:7" ht="14.25">
      <c r="F1175" s="438"/>
      <c r="G1175" s="438"/>
    </row>
    <row r="1176" spans="6:7" ht="14.25">
      <c r="F1176" s="438"/>
      <c r="G1176" s="438"/>
    </row>
    <row r="1177" spans="6:7" ht="14.25">
      <c r="F1177" s="438"/>
      <c r="G1177" s="438"/>
    </row>
    <row r="1178" spans="6:7" ht="14.25">
      <c r="F1178" s="438"/>
      <c r="G1178" s="438"/>
    </row>
    <row r="1179" spans="6:7" ht="14.25">
      <c r="F1179" s="438"/>
      <c r="G1179" s="438"/>
    </row>
    <row r="1180" spans="6:7" ht="14.25">
      <c r="F1180" s="438"/>
      <c r="G1180" s="438"/>
    </row>
    <row r="1181" spans="6:7" ht="14.25">
      <c r="F1181" s="438"/>
      <c r="G1181" s="438"/>
    </row>
    <row r="1182" spans="6:7" ht="14.25">
      <c r="F1182" s="438"/>
      <c r="G1182" s="438"/>
    </row>
    <row r="1183" spans="6:7" ht="14.25">
      <c r="F1183" s="438"/>
      <c r="G1183" s="438"/>
    </row>
    <row r="1184" spans="6:7" ht="14.25">
      <c r="F1184" s="438"/>
      <c r="G1184" s="438"/>
    </row>
    <row r="1185" spans="6:7" ht="14.25">
      <c r="F1185" s="438"/>
      <c r="G1185" s="438"/>
    </row>
    <row r="1186" spans="6:7" ht="14.25">
      <c r="F1186" s="438"/>
      <c r="G1186" s="438"/>
    </row>
    <row r="1187" spans="6:7" ht="14.25">
      <c r="F1187" s="438"/>
      <c r="G1187" s="438"/>
    </row>
    <row r="1188" spans="6:7" ht="14.25">
      <c r="F1188" s="438"/>
      <c r="G1188" s="438"/>
    </row>
    <row r="1189" spans="6:7" ht="14.25">
      <c r="F1189" s="438"/>
      <c r="G1189" s="438"/>
    </row>
    <row r="1190" spans="6:7" ht="14.25">
      <c r="F1190" s="438"/>
      <c r="G1190" s="438"/>
    </row>
    <row r="1191" spans="6:7" ht="14.25">
      <c r="F1191" s="438"/>
      <c r="G1191" s="438"/>
    </row>
    <row r="1192" spans="6:7" ht="14.25">
      <c r="F1192" s="438"/>
      <c r="G1192" s="438"/>
    </row>
    <row r="1193" spans="6:7" ht="14.25">
      <c r="F1193" s="438"/>
      <c r="G1193" s="438"/>
    </row>
    <row r="1194" spans="6:7" ht="14.25">
      <c r="F1194" s="438"/>
      <c r="G1194" s="438"/>
    </row>
    <row r="1195" spans="6:7" ht="14.25">
      <c r="F1195" s="438"/>
      <c r="G1195" s="438"/>
    </row>
    <row r="1196" spans="6:7" ht="14.25">
      <c r="F1196" s="438"/>
      <c r="G1196" s="438"/>
    </row>
    <row r="1197" spans="6:7" ht="14.25">
      <c r="F1197" s="438"/>
      <c r="G1197" s="438"/>
    </row>
    <row r="1198" spans="6:7" ht="14.25">
      <c r="F1198" s="438"/>
      <c r="G1198" s="438"/>
    </row>
    <row r="1199" spans="6:7" ht="14.25">
      <c r="F1199" s="438"/>
      <c r="G1199" s="438"/>
    </row>
    <row r="1200" spans="6:7" ht="14.25">
      <c r="F1200" s="438"/>
      <c r="G1200" s="438"/>
    </row>
    <row r="1201" spans="6:7" ht="14.25">
      <c r="F1201" s="438"/>
      <c r="G1201" s="438"/>
    </row>
    <row r="1202" spans="6:7" ht="14.25">
      <c r="F1202" s="438"/>
      <c r="G1202" s="438"/>
    </row>
    <row r="1203" spans="6:7" ht="14.25">
      <c r="F1203" s="438"/>
      <c r="G1203" s="438"/>
    </row>
    <row r="1204" spans="6:7" ht="14.25">
      <c r="F1204" s="438"/>
      <c r="G1204" s="438"/>
    </row>
    <row r="1205" spans="6:7" ht="14.25">
      <c r="F1205" s="438"/>
      <c r="G1205" s="438"/>
    </row>
    <row r="1206" spans="6:7" ht="14.25">
      <c r="F1206" s="438"/>
      <c r="G1206" s="438"/>
    </row>
    <row r="1207" spans="6:7" ht="14.25">
      <c r="F1207" s="438"/>
      <c r="G1207" s="438"/>
    </row>
    <row r="1208" spans="6:7" ht="14.25">
      <c r="F1208" s="438"/>
      <c r="G1208" s="438"/>
    </row>
    <row r="1209" spans="6:7" ht="14.25">
      <c r="F1209" s="438"/>
      <c r="G1209" s="438"/>
    </row>
    <row r="1210" spans="6:7" ht="14.25">
      <c r="F1210" s="438"/>
      <c r="G1210" s="438"/>
    </row>
    <row r="1211" spans="6:7" ht="14.25">
      <c r="F1211" s="438"/>
      <c r="G1211" s="438"/>
    </row>
    <row r="1212" spans="6:7" ht="14.25">
      <c r="F1212" s="438"/>
      <c r="G1212" s="438"/>
    </row>
    <row r="1213" spans="6:7" ht="14.25">
      <c r="F1213" s="438"/>
      <c r="G1213" s="438"/>
    </row>
    <row r="1214" spans="6:7" ht="14.25">
      <c r="F1214" s="438"/>
      <c r="G1214" s="438"/>
    </row>
    <row r="1215" spans="6:7" ht="14.25">
      <c r="F1215" s="438"/>
      <c r="G1215" s="438"/>
    </row>
    <row r="1216" spans="6:7" ht="14.25">
      <c r="F1216" s="438"/>
      <c r="G1216" s="438"/>
    </row>
    <row r="1217" spans="6:7" ht="14.25">
      <c r="F1217" s="438"/>
      <c r="G1217" s="438"/>
    </row>
    <row r="1218" spans="6:7" ht="14.25">
      <c r="F1218" s="438"/>
      <c r="G1218" s="438"/>
    </row>
    <row r="1219" spans="6:7" ht="14.25">
      <c r="F1219" s="438"/>
      <c r="G1219" s="438"/>
    </row>
    <row r="1220" spans="6:7" ht="14.25">
      <c r="F1220" s="438"/>
      <c r="G1220" s="438"/>
    </row>
    <row r="1221" spans="6:7" ht="14.25">
      <c r="F1221" s="438"/>
      <c r="G1221" s="438"/>
    </row>
    <row r="1222" spans="6:7" ht="14.25">
      <c r="F1222" s="438"/>
      <c r="G1222" s="438"/>
    </row>
    <row r="1223" spans="6:7" ht="14.25">
      <c r="F1223" s="438"/>
      <c r="G1223" s="438"/>
    </row>
    <row r="1224" spans="6:7" ht="14.25">
      <c r="F1224" s="438"/>
      <c r="G1224" s="438"/>
    </row>
    <row r="1225" spans="6:7" ht="14.25">
      <c r="F1225" s="438"/>
      <c r="G1225" s="438"/>
    </row>
    <row r="1226" spans="6:7" ht="14.25">
      <c r="F1226" s="438"/>
      <c r="G1226" s="438"/>
    </row>
    <row r="1227" spans="6:7" ht="14.25">
      <c r="F1227" s="438"/>
      <c r="G1227" s="438"/>
    </row>
    <row r="1228" spans="6:7" ht="14.25">
      <c r="F1228" s="438"/>
      <c r="G1228" s="438"/>
    </row>
    <row r="1229" spans="6:7" ht="14.25">
      <c r="F1229" s="438"/>
      <c r="G1229" s="438"/>
    </row>
    <row r="1230" spans="6:7" ht="14.25">
      <c r="F1230" s="438"/>
      <c r="G1230" s="438"/>
    </row>
    <row r="1231" spans="6:7" ht="14.25">
      <c r="F1231" s="438"/>
      <c r="G1231" s="438"/>
    </row>
    <row r="1232" spans="6:7" ht="14.25">
      <c r="F1232" s="438"/>
      <c r="G1232" s="438"/>
    </row>
    <row r="1233" spans="6:7" ht="14.25">
      <c r="F1233" s="438"/>
      <c r="G1233" s="438"/>
    </row>
    <row r="1234" spans="6:7" ht="14.25">
      <c r="F1234" s="438"/>
      <c r="G1234" s="438"/>
    </row>
    <row r="1235" spans="6:7" ht="14.25">
      <c r="F1235" s="438"/>
      <c r="G1235" s="438"/>
    </row>
    <row r="1236" spans="6:7" ht="14.25">
      <c r="F1236" s="438"/>
      <c r="G1236" s="438"/>
    </row>
    <row r="1237" spans="6:7" ht="14.25">
      <c r="F1237" s="438"/>
      <c r="G1237" s="438"/>
    </row>
    <row r="1238" spans="6:7" ht="14.25">
      <c r="F1238" s="438"/>
      <c r="G1238" s="438"/>
    </row>
    <row r="1239" spans="6:7" ht="14.25">
      <c r="F1239" s="438"/>
      <c r="G1239" s="438"/>
    </row>
    <row r="1240" spans="6:7" ht="14.25">
      <c r="F1240" s="438"/>
      <c r="G1240" s="438"/>
    </row>
    <row r="1241" spans="6:7" ht="14.25">
      <c r="F1241" s="438"/>
      <c r="G1241" s="438"/>
    </row>
    <row r="1242" spans="6:7" ht="14.25">
      <c r="F1242" s="438"/>
      <c r="G1242" s="438"/>
    </row>
    <row r="1243" spans="6:7" ht="14.25">
      <c r="F1243" s="438"/>
      <c r="G1243" s="438"/>
    </row>
    <row r="1244" spans="6:7" ht="14.25">
      <c r="F1244" s="438"/>
      <c r="G1244" s="438"/>
    </row>
    <row r="1245" spans="6:7" ht="14.25">
      <c r="F1245" s="438"/>
      <c r="G1245" s="438"/>
    </row>
    <row r="1246" spans="6:7" ht="14.25">
      <c r="F1246" s="438"/>
      <c r="G1246" s="438"/>
    </row>
    <row r="1247" spans="6:7" ht="14.25">
      <c r="F1247" s="438"/>
      <c r="G1247" s="438"/>
    </row>
    <row r="1248" spans="6:7" ht="14.25">
      <c r="F1248" s="438"/>
      <c r="G1248" s="438"/>
    </row>
    <row r="1249" spans="6:7" ht="14.25">
      <c r="F1249" s="438"/>
      <c r="G1249" s="438"/>
    </row>
    <row r="1250" spans="6:7" ht="14.25">
      <c r="F1250" s="438"/>
      <c r="G1250" s="438"/>
    </row>
    <row r="1251" spans="6:7" ht="14.25">
      <c r="F1251" s="438"/>
      <c r="G1251" s="438"/>
    </row>
    <row r="1252" spans="6:7" ht="14.25">
      <c r="F1252" s="438"/>
      <c r="G1252" s="438"/>
    </row>
    <row r="1253" spans="6:7" ht="14.25">
      <c r="F1253" s="438"/>
      <c r="G1253" s="438"/>
    </row>
    <row r="1254" spans="6:7" ht="14.25">
      <c r="F1254" s="438"/>
      <c r="G1254" s="438"/>
    </row>
    <row r="1255" spans="6:7" ht="14.25">
      <c r="F1255" s="438"/>
      <c r="G1255" s="438"/>
    </row>
    <row r="1256" spans="6:7" ht="14.25">
      <c r="F1256" s="438"/>
      <c r="G1256" s="438"/>
    </row>
    <row r="1257" spans="6:7" ht="14.25">
      <c r="F1257" s="438"/>
      <c r="G1257" s="438"/>
    </row>
    <row r="1258" spans="6:7" ht="14.25">
      <c r="F1258" s="438"/>
      <c r="G1258" s="438"/>
    </row>
    <row r="1259" spans="6:7" ht="14.25">
      <c r="F1259" s="438"/>
      <c r="G1259" s="438"/>
    </row>
    <row r="1260" spans="6:7" ht="14.25">
      <c r="F1260" s="438"/>
      <c r="G1260" s="438"/>
    </row>
    <row r="1261" spans="6:7" ht="14.25">
      <c r="F1261" s="438"/>
      <c r="G1261" s="438"/>
    </row>
    <row r="1262" spans="6:7" ht="14.25">
      <c r="F1262" s="438"/>
      <c r="G1262" s="438"/>
    </row>
    <row r="1263" spans="6:7" ht="14.25">
      <c r="F1263" s="438"/>
      <c r="G1263" s="438"/>
    </row>
    <row r="1264" spans="6:7" ht="14.25">
      <c r="F1264" s="438"/>
      <c r="G1264" s="438"/>
    </row>
    <row r="1265" spans="6:7" ht="14.25">
      <c r="F1265" s="438"/>
      <c r="G1265" s="438"/>
    </row>
    <row r="1266" spans="6:7" ht="14.25">
      <c r="F1266" s="438"/>
      <c r="G1266" s="438"/>
    </row>
    <row r="1267" spans="6:7" ht="14.25">
      <c r="F1267" s="438"/>
      <c r="G1267" s="438"/>
    </row>
    <row r="1268" spans="6:7" ht="14.25">
      <c r="F1268" s="438"/>
      <c r="G1268" s="438"/>
    </row>
    <row r="1269" spans="6:7" ht="14.25">
      <c r="F1269" s="438"/>
      <c r="G1269" s="438"/>
    </row>
    <row r="1270" spans="6:7" ht="14.25">
      <c r="F1270" s="438"/>
      <c r="G1270" s="438"/>
    </row>
    <row r="1271" spans="6:7" ht="14.25">
      <c r="F1271" s="438"/>
      <c r="G1271" s="438"/>
    </row>
    <row r="1272" spans="6:7" ht="14.25">
      <c r="F1272" s="438"/>
      <c r="G1272" s="438"/>
    </row>
    <row r="1273" spans="6:7" ht="14.25">
      <c r="F1273" s="438"/>
      <c r="G1273" s="438"/>
    </row>
    <row r="1274" spans="6:7" ht="14.25">
      <c r="F1274" s="438"/>
      <c r="G1274" s="438"/>
    </row>
    <row r="1275" spans="6:7" ht="14.25">
      <c r="F1275" s="438"/>
      <c r="G1275" s="438"/>
    </row>
    <row r="1276" spans="6:7" ht="14.25">
      <c r="F1276" s="438"/>
      <c r="G1276" s="438"/>
    </row>
    <row r="1277" spans="6:7" ht="14.25">
      <c r="F1277" s="438"/>
      <c r="G1277" s="438"/>
    </row>
    <row r="1278" spans="6:7" ht="14.25">
      <c r="F1278" s="438"/>
      <c r="G1278" s="438"/>
    </row>
    <row r="1279" spans="6:7" ht="14.25">
      <c r="F1279" s="438"/>
      <c r="G1279" s="438"/>
    </row>
    <row r="1280" spans="6:7" ht="14.25">
      <c r="F1280" s="438"/>
      <c r="G1280" s="438"/>
    </row>
    <row r="1281" spans="6:7" ht="14.25">
      <c r="F1281" s="438"/>
      <c r="G1281" s="438"/>
    </row>
    <row r="1282" spans="6:7" ht="14.25">
      <c r="F1282" s="438"/>
      <c r="G1282" s="438"/>
    </row>
    <row r="1283" spans="6:7" ht="14.25">
      <c r="F1283" s="438"/>
      <c r="G1283" s="438"/>
    </row>
    <row r="1284" spans="6:7" ht="14.25">
      <c r="F1284" s="438"/>
      <c r="G1284" s="438"/>
    </row>
    <row r="1285" spans="6:7" ht="14.25">
      <c r="F1285" s="438"/>
      <c r="G1285" s="438"/>
    </row>
    <row r="1286" spans="6:7" ht="14.25">
      <c r="F1286" s="438"/>
      <c r="G1286" s="438"/>
    </row>
    <row r="1287" spans="6:7" ht="14.25">
      <c r="F1287" s="438"/>
      <c r="G1287" s="438"/>
    </row>
    <row r="1288" spans="6:7" ht="14.25">
      <c r="F1288" s="438"/>
      <c r="G1288" s="438"/>
    </row>
    <row r="1289" spans="6:7" ht="14.25">
      <c r="F1289" s="438"/>
      <c r="G1289" s="438"/>
    </row>
    <row r="1290" spans="6:7" ht="14.25">
      <c r="F1290" s="438"/>
      <c r="G1290" s="438"/>
    </row>
    <row r="1291" spans="6:7" ht="14.25">
      <c r="F1291" s="438"/>
      <c r="G1291" s="438"/>
    </row>
    <row r="1292" spans="6:7" ht="14.25">
      <c r="F1292" s="438"/>
      <c r="G1292" s="438"/>
    </row>
    <row r="1293" spans="6:7" ht="14.25">
      <c r="F1293" s="438"/>
      <c r="G1293" s="438"/>
    </row>
    <row r="1294" spans="6:7" ht="14.25">
      <c r="F1294" s="438"/>
      <c r="G1294" s="438"/>
    </row>
    <row r="1295" spans="6:7" ht="14.25">
      <c r="F1295" s="438"/>
      <c r="G1295" s="438"/>
    </row>
    <row r="1296" spans="6:7" ht="14.25">
      <c r="F1296" s="438"/>
      <c r="G1296" s="438"/>
    </row>
    <row r="1297" spans="6:7" ht="14.25">
      <c r="F1297" s="438"/>
      <c r="G1297" s="438"/>
    </row>
    <row r="1298" spans="6:7" ht="14.25">
      <c r="F1298" s="438"/>
      <c r="G1298" s="438"/>
    </row>
    <row r="1299" spans="6:7" ht="14.25">
      <c r="F1299" s="438"/>
      <c r="G1299" s="438"/>
    </row>
    <row r="1300" spans="6:7" ht="14.25">
      <c r="F1300" s="438"/>
      <c r="G1300" s="438"/>
    </row>
    <row r="1301" spans="6:7" ht="14.25">
      <c r="F1301" s="438"/>
      <c r="G1301" s="438"/>
    </row>
    <row r="1302" spans="6:7" ht="14.25">
      <c r="F1302" s="438"/>
      <c r="G1302" s="438"/>
    </row>
    <row r="1303" spans="6:7" ht="14.25">
      <c r="F1303" s="438"/>
      <c r="G1303" s="438"/>
    </row>
    <row r="1304" spans="6:7" ht="14.25">
      <c r="F1304" s="438"/>
      <c r="G1304" s="438"/>
    </row>
    <row r="1305" spans="6:7" ht="14.25">
      <c r="F1305" s="438"/>
      <c r="G1305" s="438"/>
    </row>
    <row r="1306" spans="6:7" ht="14.25">
      <c r="F1306" s="438"/>
      <c r="G1306" s="438"/>
    </row>
    <row r="1307" spans="6:7" ht="14.25">
      <c r="F1307" s="438"/>
      <c r="G1307" s="438"/>
    </row>
    <row r="1308" spans="6:7" ht="14.25">
      <c r="F1308" s="438"/>
      <c r="G1308" s="438"/>
    </row>
    <row r="1309" spans="6:7" ht="14.25">
      <c r="F1309" s="438"/>
      <c r="G1309" s="438"/>
    </row>
    <row r="1310" spans="6:7" ht="14.25">
      <c r="F1310" s="438"/>
      <c r="G1310" s="438"/>
    </row>
    <row r="1311" spans="6:7" ht="14.25">
      <c r="F1311" s="438"/>
      <c r="G1311" s="438"/>
    </row>
    <row r="1312" spans="6:7" ht="14.25">
      <c r="F1312" s="438"/>
      <c r="G1312" s="438"/>
    </row>
    <row r="1313" spans="6:7" ht="14.25">
      <c r="F1313" s="438"/>
      <c r="G1313" s="438"/>
    </row>
    <row r="1314" spans="6:7" ht="14.25">
      <c r="F1314" s="438"/>
      <c r="G1314" s="438"/>
    </row>
    <row r="1315" spans="6:7" ht="14.25">
      <c r="F1315" s="438"/>
      <c r="G1315" s="438"/>
    </row>
    <row r="1316" spans="6:7" ht="14.25">
      <c r="F1316" s="438"/>
      <c r="G1316" s="438"/>
    </row>
    <row r="1317" spans="6:7" ht="14.25">
      <c r="F1317" s="438"/>
      <c r="G1317" s="438"/>
    </row>
    <row r="1318" spans="6:7" ht="14.25">
      <c r="F1318" s="438"/>
      <c r="G1318" s="438"/>
    </row>
    <row r="1319" spans="6:7" ht="14.25">
      <c r="F1319" s="438"/>
      <c r="G1319" s="438"/>
    </row>
    <row r="1320" spans="6:7" ht="14.25">
      <c r="F1320" s="438"/>
      <c r="G1320" s="438"/>
    </row>
    <row r="1321" spans="6:7" ht="14.25">
      <c r="F1321" s="438"/>
      <c r="G1321" s="438"/>
    </row>
    <row r="1322" spans="6:7" ht="14.25">
      <c r="F1322" s="438"/>
      <c r="G1322" s="438"/>
    </row>
    <row r="1323" spans="6:7" ht="14.25">
      <c r="F1323" s="438"/>
      <c r="G1323" s="438"/>
    </row>
    <row r="1324" spans="6:7" ht="14.25">
      <c r="F1324" s="438"/>
      <c r="G1324" s="438"/>
    </row>
    <row r="1325" spans="6:7" ht="14.25">
      <c r="F1325" s="438"/>
      <c r="G1325" s="438"/>
    </row>
    <row r="1326" spans="6:7" ht="14.25">
      <c r="F1326" s="438"/>
      <c r="G1326" s="438"/>
    </row>
    <row r="1327" spans="6:7" ht="14.25">
      <c r="F1327" s="438"/>
      <c r="G1327" s="438"/>
    </row>
    <row r="1328" spans="6:7" ht="14.25">
      <c r="F1328" s="438"/>
      <c r="G1328" s="438"/>
    </row>
    <row r="1329" spans="6:7" ht="14.25">
      <c r="F1329" s="438"/>
      <c r="G1329" s="438"/>
    </row>
    <row r="1330" spans="6:7" ht="14.25">
      <c r="F1330" s="438"/>
      <c r="G1330" s="438"/>
    </row>
    <row r="1331" spans="6:7" ht="14.25">
      <c r="F1331" s="438"/>
      <c r="G1331" s="438"/>
    </row>
    <row r="1332" spans="6:7" ht="14.25">
      <c r="F1332" s="438"/>
      <c r="G1332" s="438"/>
    </row>
    <row r="1333" spans="6:7" ht="14.25">
      <c r="F1333" s="438"/>
      <c r="G1333" s="438"/>
    </row>
    <row r="1334" spans="6:7" ht="14.25">
      <c r="F1334" s="438"/>
      <c r="G1334" s="438"/>
    </row>
    <row r="1335" spans="6:7" ht="14.25">
      <c r="F1335" s="438"/>
      <c r="G1335" s="438"/>
    </row>
    <row r="1336" spans="6:7" ht="14.25">
      <c r="F1336" s="438"/>
      <c r="G1336" s="438"/>
    </row>
    <row r="1337" spans="6:7" ht="14.25">
      <c r="F1337" s="438"/>
      <c r="G1337" s="438"/>
    </row>
    <row r="1338" spans="6:7" ht="14.25">
      <c r="F1338" s="438"/>
      <c r="G1338" s="438"/>
    </row>
    <row r="1339" spans="6:7" ht="14.25">
      <c r="F1339" s="438"/>
      <c r="G1339" s="438"/>
    </row>
    <row r="1340" spans="6:7" ht="14.25">
      <c r="F1340" s="438"/>
      <c r="G1340" s="438"/>
    </row>
    <row r="1341" spans="6:7" ht="14.25">
      <c r="F1341" s="438"/>
      <c r="G1341" s="438"/>
    </row>
    <row r="1342" spans="6:7" ht="14.25">
      <c r="F1342" s="438"/>
      <c r="G1342" s="438"/>
    </row>
    <row r="1343" spans="6:7" ht="14.25">
      <c r="F1343" s="438"/>
      <c r="G1343" s="438"/>
    </row>
    <row r="1344" spans="6:7" ht="14.25">
      <c r="F1344" s="438"/>
      <c r="G1344" s="438"/>
    </row>
    <row r="1345" spans="6:7" ht="14.25">
      <c r="F1345" s="438"/>
      <c r="G1345" s="438"/>
    </row>
    <row r="1346" spans="6:7" ht="14.25">
      <c r="F1346" s="438"/>
      <c r="G1346" s="438"/>
    </row>
    <row r="1347" spans="6:7" ht="14.25">
      <c r="F1347" s="438"/>
      <c r="G1347" s="438"/>
    </row>
    <row r="1348" spans="6:7" ht="14.25">
      <c r="F1348" s="438"/>
      <c r="G1348" s="438"/>
    </row>
    <row r="1349" spans="6:7" ht="14.25">
      <c r="F1349" s="438"/>
      <c r="G1349" s="438"/>
    </row>
    <row r="1350" spans="6:7" ht="14.25">
      <c r="F1350" s="438"/>
      <c r="G1350" s="438"/>
    </row>
    <row r="1351" spans="6:7" ht="14.25">
      <c r="F1351" s="438"/>
      <c r="G1351" s="438"/>
    </row>
    <row r="1352" spans="6:7" ht="14.25">
      <c r="F1352" s="438"/>
      <c r="G1352" s="438"/>
    </row>
    <row r="1353" spans="6:7" ht="14.25">
      <c r="F1353" s="438"/>
      <c r="G1353" s="438"/>
    </row>
    <row r="1354" spans="6:7" ht="14.25">
      <c r="F1354" s="438"/>
      <c r="G1354" s="438"/>
    </row>
    <row r="1355" spans="6:7" ht="14.25">
      <c r="F1355" s="438"/>
      <c r="G1355" s="438"/>
    </row>
    <row r="1356" spans="6:7" ht="14.25">
      <c r="F1356" s="438"/>
      <c r="G1356" s="438"/>
    </row>
    <row r="1357" spans="6:7" ht="14.25">
      <c r="F1357" s="438"/>
      <c r="G1357" s="438"/>
    </row>
    <row r="1358" spans="6:7" ht="14.25">
      <c r="F1358" s="438"/>
      <c r="G1358" s="438"/>
    </row>
    <row r="1359" spans="6:7" ht="14.25">
      <c r="F1359" s="438"/>
      <c r="G1359" s="438"/>
    </row>
    <row r="1360" spans="6:7" ht="14.25">
      <c r="F1360" s="438"/>
      <c r="G1360" s="438"/>
    </row>
    <row r="1361" spans="6:7" ht="14.25">
      <c r="F1361" s="438"/>
      <c r="G1361" s="438"/>
    </row>
    <row r="1362" spans="6:7" ht="14.25">
      <c r="F1362" s="438"/>
      <c r="G1362" s="438"/>
    </row>
    <row r="1363" spans="6:7" ht="14.25">
      <c r="F1363" s="438"/>
      <c r="G1363" s="438"/>
    </row>
    <row r="1364" spans="6:7" ht="14.25">
      <c r="F1364" s="438"/>
      <c r="G1364" s="438"/>
    </row>
    <row r="1365" spans="6:7" ht="14.25">
      <c r="F1365" s="438"/>
      <c r="G1365" s="438"/>
    </row>
    <row r="1366" spans="6:7" ht="14.25">
      <c r="F1366" s="438"/>
      <c r="G1366" s="438"/>
    </row>
    <row r="1367" spans="6:7" ht="14.25">
      <c r="F1367" s="438"/>
      <c r="G1367" s="438"/>
    </row>
    <row r="1368" spans="6:7" ht="14.25">
      <c r="F1368" s="438"/>
      <c r="G1368" s="438"/>
    </row>
    <row r="1369" spans="6:7" ht="14.25">
      <c r="F1369" s="438"/>
      <c r="G1369" s="438"/>
    </row>
    <row r="1370" spans="6:7" ht="14.25">
      <c r="F1370" s="438"/>
      <c r="G1370" s="438"/>
    </row>
    <row r="1371" spans="6:7" ht="14.25">
      <c r="F1371" s="438"/>
      <c r="G1371" s="438"/>
    </row>
    <row r="1372" spans="6:7" ht="14.25">
      <c r="F1372" s="438"/>
      <c r="G1372" s="438"/>
    </row>
    <row r="1373" spans="6:7" ht="14.25">
      <c r="F1373" s="438"/>
      <c r="G1373" s="438"/>
    </row>
    <row r="1374" spans="6:7" ht="14.25">
      <c r="F1374" s="438"/>
      <c r="G1374" s="438"/>
    </row>
    <row r="1375" spans="6:7" ht="14.25">
      <c r="F1375" s="438"/>
      <c r="G1375" s="438"/>
    </row>
    <row r="1376" spans="6:7" ht="14.25">
      <c r="F1376" s="438"/>
      <c r="G1376" s="438"/>
    </row>
    <row r="1377" spans="6:7" ht="14.25">
      <c r="F1377" s="438"/>
      <c r="G1377" s="438"/>
    </row>
    <row r="1378" spans="6:7" ht="14.25">
      <c r="F1378" s="438"/>
      <c r="G1378" s="438"/>
    </row>
    <row r="1379" spans="6:7" ht="14.25">
      <c r="F1379" s="438"/>
      <c r="G1379" s="438"/>
    </row>
    <row r="1380" spans="6:7" ht="14.25">
      <c r="F1380" s="438"/>
      <c r="G1380" s="438"/>
    </row>
    <row r="1381" spans="6:7" ht="14.25">
      <c r="F1381" s="438"/>
      <c r="G1381" s="438"/>
    </row>
    <row r="1382" spans="6:7" ht="14.25">
      <c r="F1382" s="438"/>
      <c r="G1382" s="438"/>
    </row>
    <row r="1383" spans="6:7" ht="14.25">
      <c r="F1383" s="438"/>
      <c r="G1383" s="438"/>
    </row>
    <row r="1384" spans="6:7" ht="14.25">
      <c r="F1384" s="438"/>
      <c r="G1384" s="438"/>
    </row>
    <row r="1385" spans="6:7" ht="14.25">
      <c r="F1385" s="438"/>
      <c r="G1385" s="438"/>
    </row>
    <row r="1386" spans="6:7" ht="14.25">
      <c r="F1386" s="438"/>
      <c r="G1386" s="438"/>
    </row>
    <row r="1387" spans="6:7" ht="14.25">
      <c r="F1387" s="438"/>
      <c r="G1387" s="438"/>
    </row>
    <row r="1388" spans="6:7" ht="14.25">
      <c r="F1388" s="438"/>
      <c r="G1388" s="438"/>
    </row>
    <row r="1389" spans="6:7" ht="14.25">
      <c r="F1389" s="438"/>
      <c r="G1389" s="438"/>
    </row>
    <row r="1390" spans="6:7" ht="14.25">
      <c r="F1390" s="438"/>
      <c r="G1390" s="438"/>
    </row>
    <row r="1391" spans="6:7" ht="14.25">
      <c r="F1391" s="438"/>
      <c r="G1391" s="438"/>
    </row>
    <row r="1392" spans="6:7" ht="14.25">
      <c r="F1392" s="438"/>
      <c r="G1392" s="438"/>
    </row>
    <row r="1393" spans="6:7" ht="14.25">
      <c r="F1393" s="438"/>
      <c r="G1393" s="438"/>
    </row>
    <row r="1394" spans="6:7" ht="14.25">
      <c r="F1394" s="438"/>
      <c r="G1394" s="438"/>
    </row>
    <row r="1395" spans="6:7" ht="14.25">
      <c r="F1395" s="438"/>
      <c r="G1395" s="438"/>
    </row>
    <row r="1396" spans="6:7" ht="14.25">
      <c r="F1396" s="438"/>
      <c r="G1396" s="438"/>
    </row>
    <row r="1397" spans="6:7" ht="14.25">
      <c r="F1397" s="438"/>
      <c r="G1397" s="438"/>
    </row>
    <row r="1398" spans="6:7" ht="14.25">
      <c r="F1398" s="438"/>
      <c r="G1398" s="438"/>
    </row>
    <row r="1399" spans="6:7" ht="14.25">
      <c r="F1399" s="438"/>
      <c r="G1399" s="438"/>
    </row>
    <row r="1400" spans="6:7" ht="14.25">
      <c r="F1400" s="438"/>
      <c r="G1400" s="438"/>
    </row>
    <row r="1401" spans="6:7" ht="14.25">
      <c r="F1401" s="438"/>
      <c r="G1401" s="438"/>
    </row>
    <row r="1402" spans="6:7" ht="14.25">
      <c r="F1402" s="438"/>
      <c r="G1402" s="438"/>
    </row>
    <row r="1403" spans="6:7" ht="14.25">
      <c r="F1403" s="438"/>
      <c r="G1403" s="438"/>
    </row>
    <row r="1404" spans="6:7" ht="14.25">
      <c r="F1404" s="438"/>
      <c r="G1404" s="438"/>
    </row>
    <row r="1405" spans="6:7" ht="14.25">
      <c r="F1405" s="438"/>
      <c r="G1405" s="438"/>
    </row>
    <row r="1406" spans="6:7" ht="14.25">
      <c r="F1406" s="438"/>
      <c r="G1406" s="438"/>
    </row>
    <row r="1407" spans="6:7" ht="14.25">
      <c r="F1407" s="438"/>
      <c r="G1407" s="438"/>
    </row>
    <row r="1408" spans="6:7" ht="14.25">
      <c r="F1408" s="438"/>
      <c r="G1408" s="438"/>
    </row>
    <row r="1409" spans="6:7" ht="14.25">
      <c r="F1409" s="438"/>
      <c r="G1409" s="438"/>
    </row>
    <row r="1410" spans="6:7" ht="14.25">
      <c r="F1410" s="438"/>
      <c r="G1410" s="438"/>
    </row>
    <row r="1411" spans="6:7" ht="14.25">
      <c r="F1411" s="438"/>
      <c r="G1411" s="438"/>
    </row>
    <row r="1412" spans="6:7" ht="14.25">
      <c r="F1412" s="438"/>
      <c r="G1412" s="438"/>
    </row>
    <row r="1413" spans="6:7" ht="14.25">
      <c r="F1413" s="438"/>
      <c r="G1413" s="438"/>
    </row>
    <row r="1414" spans="6:7" ht="14.25">
      <c r="F1414" s="438"/>
      <c r="G1414" s="438"/>
    </row>
    <row r="1415" spans="6:7" ht="14.25">
      <c r="F1415" s="438"/>
      <c r="G1415" s="438"/>
    </row>
    <row r="1416" spans="6:7" ht="14.25">
      <c r="F1416" s="438"/>
      <c r="G1416" s="438"/>
    </row>
    <row r="1417" spans="6:7" ht="14.25">
      <c r="F1417" s="438"/>
      <c r="G1417" s="438"/>
    </row>
    <row r="1418" spans="6:7" ht="14.25">
      <c r="F1418" s="438"/>
      <c r="G1418" s="438"/>
    </row>
    <row r="1419" spans="6:7" ht="14.25">
      <c r="F1419" s="438"/>
      <c r="G1419" s="438"/>
    </row>
    <row r="1420" spans="6:7" ht="14.25">
      <c r="F1420" s="438"/>
      <c r="G1420" s="438"/>
    </row>
    <row r="1421" spans="6:7" ht="14.25">
      <c r="F1421" s="438"/>
      <c r="G1421" s="438"/>
    </row>
    <row r="1422" spans="6:7" ht="14.25">
      <c r="F1422" s="438"/>
      <c r="G1422" s="438"/>
    </row>
    <row r="1423" spans="6:7" ht="14.25">
      <c r="F1423" s="438"/>
      <c r="G1423" s="438"/>
    </row>
    <row r="1424" spans="6:7" ht="14.25">
      <c r="F1424" s="438"/>
      <c r="G1424" s="438"/>
    </row>
    <row r="1425" spans="6:7" ht="14.25">
      <c r="F1425" s="438"/>
      <c r="G1425" s="438"/>
    </row>
    <row r="1426" spans="6:7" ht="14.25">
      <c r="F1426" s="438"/>
      <c r="G1426" s="438"/>
    </row>
    <row r="1427" spans="6:7" ht="14.25">
      <c r="F1427" s="438"/>
      <c r="G1427" s="438"/>
    </row>
    <row r="1428" spans="6:7" ht="14.25">
      <c r="F1428" s="438"/>
      <c r="G1428" s="438"/>
    </row>
    <row r="1429" spans="6:7" ht="14.25">
      <c r="F1429" s="438"/>
      <c r="G1429" s="438"/>
    </row>
    <row r="1430" spans="6:7" ht="14.25">
      <c r="F1430" s="438"/>
      <c r="G1430" s="438"/>
    </row>
    <row r="1431" spans="6:7" ht="14.25">
      <c r="F1431" s="438"/>
      <c r="G1431" s="438"/>
    </row>
    <row r="1432" spans="6:7" ht="14.25">
      <c r="F1432" s="438"/>
      <c r="G1432" s="438"/>
    </row>
    <row r="1433" spans="6:7" ht="14.25">
      <c r="F1433" s="438"/>
      <c r="G1433" s="438"/>
    </row>
    <row r="1434" spans="6:7" ht="14.25">
      <c r="F1434" s="438"/>
      <c r="G1434" s="438"/>
    </row>
    <row r="1435" spans="6:7" ht="14.25">
      <c r="F1435" s="438"/>
      <c r="G1435" s="438"/>
    </row>
    <row r="1436" spans="6:7" ht="14.25">
      <c r="F1436" s="438"/>
      <c r="G1436" s="438"/>
    </row>
    <row r="1437" spans="6:7" ht="14.25">
      <c r="F1437" s="438"/>
      <c r="G1437" s="438"/>
    </row>
    <row r="1438" spans="6:7" ht="14.25">
      <c r="F1438" s="438"/>
      <c r="G1438" s="438"/>
    </row>
    <row r="1439" spans="6:7" ht="14.25">
      <c r="F1439" s="438"/>
      <c r="G1439" s="438"/>
    </row>
    <row r="1440" spans="6:7" ht="14.25">
      <c r="F1440" s="438"/>
      <c r="G1440" s="438"/>
    </row>
    <row r="1441" spans="6:7" ht="14.25">
      <c r="F1441" s="438"/>
      <c r="G1441" s="438"/>
    </row>
    <row r="1442" spans="6:7" ht="14.25">
      <c r="F1442" s="438"/>
      <c r="G1442" s="438"/>
    </row>
    <row r="1443" spans="6:7" ht="14.25">
      <c r="F1443" s="438"/>
      <c r="G1443" s="438"/>
    </row>
    <row r="1444" spans="6:7" ht="14.25">
      <c r="F1444" s="438"/>
      <c r="G1444" s="438"/>
    </row>
    <row r="1445" spans="6:7" ht="14.25">
      <c r="F1445" s="438"/>
      <c r="G1445" s="438"/>
    </row>
    <row r="1446" spans="6:7" ht="14.25">
      <c r="F1446" s="438"/>
      <c r="G1446" s="438"/>
    </row>
    <row r="1447" spans="6:7" ht="14.25">
      <c r="F1447" s="438"/>
      <c r="G1447" s="438"/>
    </row>
    <row r="1448" spans="6:7" ht="14.25">
      <c r="F1448" s="438"/>
      <c r="G1448" s="438"/>
    </row>
    <row r="1449" spans="6:7" ht="14.25">
      <c r="F1449" s="438"/>
      <c r="G1449" s="438"/>
    </row>
    <row r="1450" spans="6:7" ht="14.25">
      <c r="F1450" s="438"/>
      <c r="G1450" s="438"/>
    </row>
    <row r="1451" spans="6:7" ht="14.25">
      <c r="F1451" s="438"/>
      <c r="G1451" s="438"/>
    </row>
    <row r="1452" spans="6:7" ht="14.25">
      <c r="F1452" s="438"/>
      <c r="G1452" s="438"/>
    </row>
    <row r="1453" spans="6:7" ht="14.25">
      <c r="F1453" s="438"/>
      <c r="G1453" s="438"/>
    </row>
    <row r="1454" spans="6:7" ht="14.25">
      <c r="F1454" s="438"/>
      <c r="G1454" s="438"/>
    </row>
    <row r="1455" spans="6:7" ht="14.25">
      <c r="F1455" s="438"/>
      <c r="G1455" s="438"/>
    </row>
    <row r="1456" spans="6:7" ht="14.25">
      <c r="F1456" s="438"/>
      <c r="G1456" s="438"/>
    </row>
    <row r="1457" spans="6:7" ht="14.25">
      <c r="F1457" s="438"/>
      <c r="G1457" s="438"/>
    </row>
    <row r="1458" spans="6:7" ht="14.25">
      <c r="F1458" s="438"/>
      <c r="G1458" s="438"/>
    </row>
    <row r="1459" spans="6:7" ht="14.25">
      <c r="F1459" s="438"/>
      <c r="G1459" s="438"/>
    </row>
    <row r="1460" spans="6:7" ht="14.25">
      <c r="F1460" s="438"/>
      <c r="G1460" s="438"/>
    </row>
    <row r="1461" spans="6:7" ht="14.25">
      <c r="F1461" s="438"/>
      <c r="G1461" s="438"/>
    </row>
    <row r="1462" spans="6:7" ht="14.25">
      <c r="F1462" s="438"/>
      <c r="G1462" s="438"/>
    </row>
    <row r="1463" spans="6:7" ht="14.25">
      <c r="F1463" s="438"/>
      <c r="G1463" s="438"/>
    </row>
    <row r="1464" spans="6:7" ht="14.25">
      <c r="F1464" s="438"/>
      <c r="G1464" s="438"/>
    </row>
    <row r="1465" spans="6:7" ht="14.25">
      <c r="F1465" s="438"/>
      <c r="G1465" s="438"/>
    </row>
    <row r="1466" spans="6:7" ht="14.25">
      <c r="F1466" s="438"/>
      <c r="G1466" s="438"/>
    </row>
    <row r="1467" spans="6:7" ht="14.25">
      <c r="F1467" s="438"/>
      <c r="G1467" s="438"/>
    </row>
    <row r="1468" spans="6:7" ht="14.25">
      <c r="F1468" s="438"/>
      <c r="G1468" s="438"/>
    </row>
    <row r="1469" spans="6:7" ht="14.25">
      <c r="F1469" s="438"/>
      <c r="G1469" s="438"/>
    </row>
    <row r="1470" spans="6:7" ht="14.25">
      <c r="F1470" s="438"/>
      <c r="G1470" s="438"/>
    </row>
    <row r="1471" spans="6:7" ht="14.25">
      <c r="F1471" s="438"/>
      <c r="G1471" s="438"/>
    </row>
    <row r="1472" spans="6:7" ht="14.25">
      <c r="F1472" s="438"/>
      <c r="G1472" s="438"/>
    </row>
    <row r="1473" spans="6:7" ht="14.25">
      <c r="F1473" s="438"/>
      <c r="G1473" s="438"/>
    </row>
    <row r="1474" spans="6:7" ht="14.25">
      <c r="F1474" s="438"/>
      <c r="G1474" s="438"/>
    </row>
    <row r="1475" spans="6:7" ht="14.25">
      <c r="F1475" s="438"/>
      <c r="G1475" s="438"/>
    </row>
    <row r="1476" spans="6:7" ht="14.25">
      <c r="F1476" s="438"/>
      <c r="G1476" s="438"/>
    </row>
    <row r="1477" spans="6:7" ht="14.25">
      <c r="F1477" s="438"/>
      <c r="G1477" s="438"/>
    </row>
    <row r="1478" spans="6:7" ht="14.25">
      <c r="F1478" s="438"/>
      <c r="G1478" s="438"/>
    </row>
    <row r="1479" spans="6:7" ht="14.25">
      <c r="F1479" s="438"/>
      <c r="G1479" s="438"/>
    </row>
    <row r="1480" spans="6:7" ht="14.25">
      <c r="F1480" s="438"/>
      <c r="G1480" s="438"/>
    </row>
    <row r="1481" spans="6:7" ht="14.25">
      <c r="F1481" s="438"/>
      <c r="G1481" s="438"/>
    </row>
    <row r="1482" spans="6:7" ht="14.25">
      <c r="F1482" s="438"/>
      <c r="G1482" s="438"/>
    </row>
    <row r="1483" spans="6:7" ht="14.25">
      <c r="F1483" s="438"/>
      <c r="G1483" s="438"/>
    </row>
    <row r="1484" spans="6:7" ht="14.25">
      <c r="F1484" s="438"/>
      <c r="G1484" s="438"/>
    </row>
    <row r="1485" spans="6:7" ht="14.25">
      <c r="F1485" s="438"/>
      <c r="G1485" s="438"/>
    </row>
    <row r="1486" spans="6:7" ht="14.25">
      <c r="F1486" s="438"/>
      <c r="G1486" s="438"/>
    </row>
    <row r="1487" spans="6:7" ht="14.25">
      <c r="F1487" s="438"/>
      <c r="G1487" s="438"/>
    </row>
    <row r="1488" spans="6:7" ht="14.25">
      <c r="F1488" s="438"/>
      <c r="G1488" s="438"/>
    </row>
    <row r="1489" spans="6:7" ht="14.25">
      <c r="F1489" s="438"/>
      <c r="G1489" s="438"/>
    </row>
    <row r="1490" spans="6:7" ht="14.25">
      <c r="F1490" s="438"/>
      <c r="G1490" s="438"/>
    </row>
    <row r="1491" spans="6:7" ht="14.25">
      <c r="F1491" s="438"/>
      <c r="G1491" s="438"/>
    </row>
    <row r="1492" spans="6:7" ht="14.25">
      <c r="F1492" s="438"/>
      <c r="G1492" s="438"/>
    </row>
    <row r="1493" spans="6:7" ht="14.25">
      <c r="F1493" s="438"/>
      <c r="G1493" s="438"/>
    </row>
    <row r="1494" spans="6:7" ht="14.25">
      <c r="F1494" s="438"/>
      <c r="G1494" s="438"/>
    </row>
    <row r="1495" spans="6:7" ht="14.25">
      <c r="F1495" s="438"/>
      <c r="G1495" s="438"/>
    </row>
    <row r="1496" spans="6:7" ht="14.25">
      <c r="F1496" s="438"/>
      <c r="G1496" s="438"/>
    </row>
    <row r="1497" spans="6:7" ht="14.25">
      <c r="F1497" s="438"/>
      <c r="G1497" s="438"/>
    </row>
    <row r="1498" spans="6:7" ht="14.25">
      <c r="F1498" s="438"/>
      <c r="G1498" s="438"/>
    </row>
    <row r="1499" spans="6:7" ht="14.25">
      <c r="F1499" s="438"/>
      <c r="G1499" s="438"/>
    </row>
    <row r="1500" spans="6:7" ht="14.25">
      <c r="F1500" s="438"/>
      <c r="G1500" s="438"/>
    </row>
    <row r="1501" spans="6:7" ht="14.25">
      <c r="F1501" s="438"/>
      <c r="G1501" s="438"/>
    </row>
    <row r="1502" spans="6:7" ht="14.25">
      <c r="F1502" s="438"/>
      <c r="G1502" s="438"/>
    </row>
    <row r="1503" spans="6:7" ht="14.25">
      <c r="F1503" s="438"/>
      <c r="G1503" s="438"/>
    </row>
    <row r="1504" spans="6:7" ht="14.25">
      <c r="F1504" s="438"/>
      <c r="G1504" s="438"/>
    </row>
    <row r="1505" spans="6:7" ht="14.25">
      <c r="F1505" s="438"/>
      <c r="G1505" s="438"/>
    </row>
    <row r="1506" spans="6:7" ht="14.25">
      <c r="F1506" s="438"/>
      <c r="G1506" s="438"/>
    </row>
    <row r="1507" spans="6:7" ht="14.25">
      <c r="F1507" s="438"/>
      <c r="G1507" s="438"/>
    </row>
    <row r="1508" spans="6:7" ht="14.25">
      <c r="F1508" s="438"/>
      <c r="G1508" s="438"/>
    </row>
    <row r="1509" spans="6:7" ht="14.25">
      <c r="F1509" s="438"/>
      <c r="G1509" s="438"/>
    </row>
    <row r="1510" spans="6:7" ht="14.25">
      <c r="F1510" s="438"/>
      <c r="G1510" s="438"/>
    </row>
    <row r="1511" spans="6:7" ht="14.25">
      <c r="F1511" s="438"/>
      <c r="G1511" s="438"/>
    </row>
    <row r="1512" spans="6:7" ht="14.25">
      <c r="F1512" s="438"/>
      <c r="G1512" s="438"/>
    </row>
    <row r="1513" spans="6:7" ht="14.25">
      <c r="F1513" s="438"/>
      <c r="G1513" s="438"/>
    </row>
    <row r="1514" spans="6:7" ht="14.25">
      <c r="F1514" s="438"/>
      <c r="G1514" s="438"/>
    </row>
    <row r="1515" spans="6:7" ht="14.25">
      <c r="F1515" s="438"/>
      <c r="G1515" s="438"/>
    </row>
    <row r="1516" spans="6:7" ht="14.25">
      <c r="F1516" s="438"/>
      <c r="G1516" s="438"/>
    </row>
    <row r="1517" spans="6:7" ht="14.25">
      <c r="F1517" s="438"/>
      <c r="G1517" s="438"/>
    </row>
    <row r="1518" spans="6:7" ht="14.25">
      <c r="F1518" s="438"/>
      <c r="G1518" s="438"/>
    </row>
    <row r="1519" spans="6:7" ht="14.25">
      <c r="F1519" s="438"/>
      <c r="G1519" s="438"/>
    </row>
    <row r="1520" spans="6:7" ht="14.25">
      <c r="F1520" s="438"/>
      <c r="G1520" s="438"/>
    </row>
    <row r="1521" spans="6:7" ht="14.25">
      <c r="F1521" s="438"/>
      <c r="G1521" s="438"/>
    </row>
    <row r="1522" spans="6:7" ht="14.25">
      <c r="F1522" s="438"/>
      <c r="G1522" s="438"/>
    </row>
    <row r="1523" spans="6:7" ht="14.25">
      <c r="F1523" s="438"/>
      <c r="G1523" s="438"/>
    </row>
    <row r="1524" spans="6:7" ht="14.25">
      <c r="F1524" s="438"/>
      <c r="G1524" s="438"/>
    </row>
    <row r="1525" spans="6:7" ht="14.25">
      <c r="F1525" s="438"/>
      <c r="G1525" s="438"/>
    </row>
    <row r="1526" spans="6:7" ht="14.25">
      <c r="F1526" s="438"/>
      <c r="G1526" s="438"/>
    </row>
    <row r="1527" spans="6:7" ht="14.25">
      <c r="F1527" s="438"/>
      <c r="G1527" s="438"/>
    </row>
    <row r="1528" spans="6:7" ht="14.25">
      <c r="F1528" s="438"/>
      <c r="G1528" s="438"/>
    </row>
    <row r="1529" spans="6:7" ht="14.25">
      <c r="F1529" s="438"/>
      <c r="G1529" s="438"/>
    </row>
    <row r="1530" spans="6:7" ht="14.25">
      <c r="F1530" s="438"/>
      <c r="G1530" s="438"/>
    </row>
    <row r="1531" spans="6:7" ht="14.25">
      <c r="F1531" s="438"/>
      <c r="G1531" s="438"/>
    </row>
    <row r="1532" spans="6:7" ht="14.25">
      <c r="F1532" s="438"/>
      <c r="G1532" s="438"/>
    </row>
    <row r="1533" spans="6:7" ht="14.25">
      <c r="F1533" s="438"/>
      <c r="G1533" s="438"/>
    </row>
    <row r="1534" spans="6:7" ht="14.25">
      <c r="F1534" s="438"/>
      <c r="G1534" s="438"/>
    </row>
    <row r="1535" spans="6:7" ht="14.25">
      <c r="F1535" s="438"/>
      <c r="G1535" s="438"/>
    </row>
    <row r="1536" spans="6:7" ht="14.25">
      <c r="F1536" s="438"/>
      <c r="G1536" s="438"/>
    </row>
    <row r="1537" spans="6:7" ht="14.25">
      <c r="F1537" s="438"/>
      <c r="G1537" s="438"/>
    </row>
    <row r="1538" spans="6:7" ht="14.25">
      <c r="F1538" s="438"/>
      <c r="G1538" s="438"/>
    </row>
    <row r="1539" spans="6:7" ht="14.25">
      <c r="F1539" s="438"/>
      <c r="G1539" s="438"/>
    </row>
    <row r="1540" spans="6:7" ht="14.25">
      <c r="F1540" s="438"/>
      <c r="G1540" s="438"/>
    </row>
    <row r="1541" spans="6:7" ht="14.25">
      <c r="F1541" s="438"/>
      <c r="G1541" s="438"/>
    </row>
    <row r="1542" spans="6:7" ht="14.25">
      <c r="F1542" s="438"/>
      <c r="G1542" s="438"/>
    </row>
    <row r="1543" spans="6:7" ht="14.25">
      <c r="F1543" s="438"/>
      <c r="G1543" s="438"/>
    </row>
    <row r="1544" spans="6:7" ht="14.25">
      <c r="F1544" s="438"/>
      <c r="G1544" s="438"/>
    </row>
    <row r="1545" spans="6:7" ht="14.25">
      <c r="F1545" s="438"/>
      <c r="G1545" s="438"/>
    </row>
    <row r="1546" spans="6:7" ht="14.25">
      <c r="F1546" s="438"/>
      <c r="G1546" s="438"/>
    </row>
    <row r="1547" spans="6:7" ht="14.25">
      <c r="F1547" s="438"/>
      <c r="G1547" s="438"/>
    </row>
    <row r="1548" spans="6:7" ht="14.25">
      <c r="F1548" s="438"/>
      <c r="G1548" s="438"/>
    </row>
    <row r="1549" spans="6:7" ht="14.25">
      <c r="F1549" s="438"/>
      <c r="G1549" s="438"/>
    </row>
    <row r="1550" spans="6:7" ht="14.25">
      <c r="F1550" s="438"/>
      <c r="G1550" s="438"/>
    </row>
    <row r="1551" spans="6:7" ht="14.25">
      <c r="F1551" s="438"/>
      <c r="G1551" s="438"/>
    </row>
    <row r="1552" spans="6:7" ht="14.25">
      <c r="F1552" s="438"/>
      <c r="G1552" s="438"/>
    </row>
    <row r="1553" spans="6:7" ht="14.25">
      <c r="F1553" s="438"/>
      <c r="G1553" s="438"/>
    </row>
    <row r="1554" spans="6:7" ht="14.25">
      <c r="F1554" s="438"/>
      <c r="G1554" s="438"/>
    </row>
    <row r="1555" spans="6:7" ht="14.25">
      <c r="F1555" s="438"/>
      <c r="G1555" s="438"/>
    </row>
    <row r="1556" spans="6:7" ht="14.25">
      <c r="F1556" s="438"/>
      <c r="G1556" s="438"/>
    </row>
    <row r="1557" spans="6:7" ht="14.25">
      <c r="F1557" s="438"/>
      <c r="G1557" s="438"/>
    </row>
    <row r="1558" spans="6:7" ht="14.25">
      <c r="F1558" s="438"/>
      <c r="G1558" s="438"/>
    </row>
    <row r="1559" spans="6:7" ht="14.25">
      <c r="F1559" s="438"/>
      <c r="G1559" s="438"/>
    </row>
    <row r="1560" spans="6:7" ht="14.25">
      <c r="F1560" s="438"/>
      <c r="G1560" s="438"/>
    </row>
    <row r="1561" spans="6:7" ht="14.25">
      <c r="F1561" s="438"/>
      <c r="G1561" s="438"/>
    </row>
    <row r="1562" spans="6:7" ht="14.25">
      <c r="F1562" s="438"/>
      <c r="G1562" s="438"/>
    </row>
    <row r="1563" spans="6:7" ht="14.25">
      <c r="F1563" s="438"/>
      <c r="G1563" s="438"/>
    </row>
    <row r="1564" spans="6:7" ht="14.25">
      <c r="F1564" s="438"/>
      <c r="G1564" s="438"/>
    </row>
    <row r="1565" spans="6:7" ht="14.25">
      <c r="F1565" s="438"/>
      <c r="G1565" s="438"/>
    </row>
    <row r="1566" spans="6:7" ht="14.25">
      <c r="F1566" s="438"/>
      <c r="G1566" s="438"/>
    </row>
    <row r="1567" spans="6:7" ht="14.25">
      <c r="F1567" s="438"/>
      <c r="G1567" s="438"/>
    </row>
    <row r="1568" spans="6:7" ht="14.25">
      <c r="F1568" s="438"/>
      <c r="G1568" s="438"/>
    </row>
    <row r="1569" spans="6:7" ht="14.25">
      <c r="F1569" s="438"/>
      <c r="G1569" s="438"/>
    </row>
    <row r="1570" spans="6:7" ht="14.25">
      <c r="F1570" s="438"/>
      <c r="G1570" s="438"/>
    </row>
    <row r="1571" spans="6:7" ht="14.25">
      <c r="F1571" s="438"/>
      <c r="G1571" s="438"/>
    </row>
    <row r="1572" spans="6:7" ht="14.25">
      <c r="F1572" s="438"/>
      <c r="G1572" s="438"/>
    </row>
    <row r="1573" spans="6:7" ht="14.25">
      <c r="F1573" s="438"/>
      <c r="G1573" s="438"/>
    </row>
    <row r="1574" spans="6:7" ht="14.25">
      <c r="F1574" s="438"/>
      <c r="G1574" s="438"/>
    </row>
    <row r="1575" spans="6:7" ht="14.25">
      <c r="F1575" s="438"/>
      <c r="G1575" s="438"/>
    </row>
    <row r="1576" spans="6:7" ht="14.25">
      <c r="F1576" s="438"/>
      <c r="G1576" s="438"/>
    </row>
    <row r="1577" spans="6:7" ht="14.25">
      <c r="F1577" s="438"/>
      <c r="G1577" s="438"/>
    </row>
    <row r="1578" spans="6:7" ht="14.25">
      <c r="F1578" s="438"/>
      <c r="G1578" s="438"/>
    </row>
    <row r="1579" spans="6:7" ht="14.25">
      <c r="F1579" s="438"/>
      <c r="G1579" s="438"/>
    </row>
    <row r="1580" spans="6:7" ht="14.25">
      <c r="F1580" s="438"/>
      <c r="G1580" s="438"/>
    </row>
    <row r="1581" spans="6:7" ht="14.25">
      <c r="F1581" s="438"/>
      <c r="G1581" s="438"/>
    </row>
    <row r="1582" spans="6:7" ht="14.25">
      <c r="F1582" s="438"/>
      <c r="G1582" s="438"/>
    </row>
    <row r="1583" spans="6:7" ht="14.25">
      <c r="F1583" s="438"/>
      <c r="G1583" s="438"/>
    </row>
    <row r="1584" spans="6:7" ht="14.25">
      <c r="F1584" s="438"/>
      <c r="G1584" s="438"/>
    </row>
    <row r="1585" spans="6:7" ht="14.25">
      <c r="F1585" s="438"/>
      <c r="G1585" s="438"/>
    </row>
    <row r="1586" spans="6:7" ht="14.25">
      <c r="F1586" s="438"/>
      <c r="G1586" s="438"/>
    </row>
    <row r="1587" spans="6:7" ht="14.25">
      <c r="F1587" s="438"/>
      <c r="G1587" s="438"/>
    </row>
    <row r="1588" spans="6:7" ht="14.25">
      <c r="F1588" s="438"/>
      <c r="G1588" s="438"/>
    </row>
    <row r="1589" spans="6:7" ht="14.25">
      <c r="F1589" s="438"/>
      <c r="G1589" s="438"/>
    </row>
    <row r="1590" spans="6:7" ht="14.25">
      <c r="F1590" s="438"/>
      <c r="G1590" s="438"/>
    </row>
    <row r="1591" spans="6:7" ht="14.25">
      <c r="F1591" s="438"/>
      <c r="G1591" s="438"/>
    </row>
    <row r="1592" spans="6:7" ht="14.25">
      <c r="F1592" s="438"/>
      <c r="G1592" s="438"/>
    </row>
    <row r="1593" spans="6:7" ht="14.25">
      <c r="F1593" s="438"/>
      <c r="G1593" s="438"/>
    </row>
    <row r="1594" spans="6:7" ht="14.25">
      <c r="F1594" s="438"/>
      <c r="G1594" s="438"/>
    </row>
    <row r="1595" spans="6:7" ht="14.25">
      <c r="F1595" s="438"/>
      <c r="G1595" s="438"/>
    </row>
    <row r="1596" spans="6:7" ht="14.25">
      <c r="F1596" s="438"/>
      <c r="G1596" s="438"/>
    </row>
    <row r="1597" spans="6:7" ht="14.25">
      <c r="F1597" s="438"/>
      <c r="G1597" s="438"/>
    </row>
    <row r="1598" spans="6:7" ht="14.25">
      <c r="F1598" s="438"/>
      <c r="G1598" s="438"/>
    </row>
    <row r="1599" spans="6:7" ht="14.25">
      <c r="F1599" s="438"/>
      <c r="G1599" s="438"/>
    </row>
    <row r="1600" spans="6:7" ht="14.25">
      <c r="F1600" s="438"/>
      <c r="G1600" s="438"/>
    </row>
    <row r="1601" spans="6:7" ht="14.25">
      <c r="F1601" s="438"/>
      <c r="G1601" s="438"/>
    </row>
    <row r="1602" spans="6:7" ht="14.25">
      <c r="F1602" s="438"/>
      <c r="G1602" s="438"/>
    </row>
    <row r="1603" spans="6:7" ht="14.25">
      <c r="F1603" s="438"/>
      <c r="G1603" s="438"/>
    </row>
    <row r="1604" spans="6:7" ht="14.25">
      <c r="F1604" s="438"/>
      <c r="G1604" s="438"/>
    </row>
    <row r="1605" spans="6:7" ht="14.25">
      <c r="F1605" s="438"/>
      <c r="G1605" s="438"/>
    </row>
    <row r="1606" spans="6:7" ht="14.25">
      <c r="F1606" s="438"/>
      <c r="G1606" s="438"/>
    </row>
    <row r="1607" spans="6:7" ht="14.25">
      <c r="F1607" s="438"/>
      <c r="G1607" s="438"/>
    </row>
    <row r="1608" spans="6:7" ht="14.25">
      <c r="F1608" s="438"/>
      <c r="G1608" s="438"/>
    </row>
    <row r="1609" spans="6:7" ht="14.25">
      <c r="F1609" s="438"/>
      <c r="G1609" s="438"/>
    </row>
    <row r="1610" spans="6:7" ht="14.25">
      <c r="F1610" s="438"/>
      <c r="G1610" s="438"/>
    </row>
    <row r="1611" spans="6:7" ht="14.25">
      <c r="F1611" s="438"/>
      <c r="G1611" s="438"/>
    </row>
    <row r="1612" spans="6:7" ht="14.25">
      <c r="F1612" s="438"/>
      <c r="G1612" s="438"/>
    </row>
    <row r="1613" spans="6:7" ht="14.25">
      <c r="F1613" s="438"/>
      <c r="G1613" s="438"/>
    </row>
    <row r="1614" spans="6:7" ht="14.25">
      <c r="F1614" s="438"/>
      <c r="G1614" s="438"/>
    </row>
    <row r="1615" spans="6:7" ht="14.25">
      <c r="F1615" s="438"/>
      <c r="G1615" s="438"/>
    </row>
    <row r="1616" spans="6:7" ht="14.25">
      <c r="F1616" s="438"/>
      <c r="G1616" s="438"/>
    </row>
    <row r="1617" spans="6:7" ht="14.25">
      <c r="F1617" s="438"/>
      <c r="G1617" s="438"/>
    </row>
    <row r="1618" spans="6:7" ht="14.25">
      <c r="F1618" s="438"/>
      <c r="G1618" s="438"/>
    </row>
    <row r="1619" spans="6:7" ht="14.25">
      <c r="F1619" s="438"/>
      <c r="G1619" s="438"/>
    </row>
    <row r="1620" spans="6:7" ht="14.25">
      <c r="F1620" s="438"/>
      <c r="G1620" s="438"/>
    </row>
    <row r="1621" spans="6:7" ht="14.25">
      <c r="F1621" s="438"/>
      <c r="G1621" s="438"/>
    </row>
    <row r="1622" spans="6:7" ht="14.25">
      <c r="F1622" s="438"/>
      <c r="G1622" s="438"/>
    </row>
    <row r="1623" spans="6:7" ht="14.25">
      <c r="F1623" s="438"/>
      <c r="G1623" s="438"/>
    </row>
    <row r="1624" spans="6:7" ht="14.25">
      <c r="F1624" s="438"/>
      <c r="G1624" s="438"/>
    </row>
    <row r="1625" spans="6:7" ht="14.25">
      <c r="F1625" s="438"/>
      <c r="G1625" s="438"/>
    </row>
    <row r="1626" spans="6:7" ht="14.25">
      <c r="F1626" s="438"/>
      <c r="G1626" s="438"/>
    </row>
    <row r="1627" spans="6:7" ht="14.25">
      <c r="F1627" s="438"/>
      <c r="G1627" s="438"/>
    </row>
    <row r="1628" spans="6:7" ht="14.25">
      <c r="F1628" s="438"/>
      <c r="G1628" s="438"/>
    </row>
    <row r="1629" spans="6:7" ht="14.25">
      <c r="F1629" s="438"/>
      <c r="G1629" s="438"/>
    </row>
    <row r="1630" spans="6:7" ht="14.25">
      <c r="F1630" s="438"/>
      <c r="G1630" s="438"/>
    </row>
    <row r="1631" spans="6:7" ht="14.25">
      <c r="F1631" s="438"/>
      <c r="G1631" s="438"/>
    </row>
    <row r="1632" spans="6:7" ht="14.25">
      <c r="F1632" s="438"/>
      <c r="G1632" s="438"/>
    </row>
    <row r="1633" spans="6:7" ht="14.25">
      <c r="F1633" s="438"/>
      <c r="G1633" s="438"/>
    </row>
    <row r="1634" spans="6:7" ht="14.25">
      <c r="F1634" s="438"/>
      <c r="G1634" s="438"/>
    </row>
    <row r="1635" spans="6:7" ht="14.25">
      <c r="F1635" s="438"/>
      <c r="G1635" s="438"/>
    </row>
    <row r="1636" spans="6:7" ht="14.25">
      <c r="F1636" s="438"/>
      <c r="G1636" s="438"/>
    </row>
    <row r="1637" spans="6:7" ht="14.25">
      <c r="F1637" s="438"/>
      <c r="G1637" s="438"/>
    </row>
    <row r="1638" spans="6:7" ht="14.25">
      <c r="F1638" s="438"/>
      <c r="G1638" s="438"/>
    </row>
    <row r="1639" spans="6:7" ht="14.25">
      <c r="F1639" s="438"/>
      <c r="G1639" s="438"/>
    </row>
    <row r="1640" spans="6:7" ht="14.25">
      <c r="F1640" s="438"/>
      <c r="G1640" s="438"/>
    </row>
    <row r="1641" spans="6:7" ht="14.25">
      <c r="F1641" s="438"/>
      <c r="G1641" s="438"/>
    </row>
    <row r="1642" spans="6:7" ht="14.25">
      <c r="F1642" s="438"/>
      <c r="G1642" s="438"/>
    </row>
    <row r="1643" spans="6:7" ht="14.25">
      <c r="F1643" s="438"/>
      <c r="G1643" s="438"/>
    </row>
    <row r="1644" spans="6:7" ht="14.25">
      <c r="F1644" s="438"/>
      <c r="G1644" s="438"/>
    </row>
    <row r="1645" spans="6:7" ht="14.25">
      <c r="F1645" s="438"/>
      <c r="G1645" s="438"/>
    </row>
    <row r="1646" spans="6:7" ht="14.25">
      <c r="F1646" s="438"/>
      <c r="G1646" s="438"/>
    </row>
    <row r="1647" spans="6:7" ht="14.25">
      <c r="F1647" s="438"/>
      <c r="G1647" s="438"/>
    </row>
    <row r="1648" spans="6:7" ht="14.25">
      <c r="F1648" s="438"/>
      <c r="G1648" s="438"/>
    </row>
    <row r="1649" spans="6:7" ht="14.25">
      <c r="F1649" s="438"/>
      <c r="G1649" s="438"/>
    </row>
    <row r="1650" spans="6:7" ht="14.25">
      <c r="F1650" s="438"/>
      <c r="G1650" s="438"/>
    </row>
    <row r="1651" spans="6:7" ht="14.25">
      <c r="F1651" s="438"/>
      <c r="G1651" s="438"/>
    </row>
    <row r="1652" spans="6:7" ht="14.25">
      <c r="F1652" s="438"/>
      <c r="G1652" s="438"/>
    </row>
    <row r="1653" spans="6:7" ht="14.25">
      <c r="F1653" s="438"/>
      <c r="G1653" s="438"/>
    </row>
    <row r="1654" spans="6:7" ht="14.25">
      <c r="F1654" s="438"/>
      <c r="G1654" s="438"/>
    </row>
    <row r="1655" spans="6:7" ht="14.25">
      <c r="F1655" s="438"/>
      <c r="G1655" s="438"/>
    </row>
    <row r="1656" spans="6:7" ht="14.25">
      <c r="F1656" s="438"/>
      <c r="G1656" s="438"/>
    </row>
    <row r="1657" spans="6:7" ht="14.25">
      <c r="F1657" s="438"/>
      <c r="G1657" s="438"/>
    </row>
    <row r="1658" spans="6:7" ht="14.25">
      <c r="F1658" s="438"/>
      <c r="G1658" s="438"/>
    </row>
    <row r="1659" spans="6:7" ht="14.25">
      <c r="F1659" s="438"/>
      <c r="G1659" s="438"/>
    </row>
    <row r="1660" spans="6:7" ht="14.25">
      <c r="F1660" s="438"/>
      <c r="G1660" s="438"/>
    </row>
    <row r="1661" spans="6:7" ht="14.25">
      <c r="F1661" s="438"/>
      <c r="G1661" s="438"/>
    </row>
    <row r="1662" spans="6:7" ht="14.25">
      <c r="F1662" s="438"/>
      <c r="G1662" s="438"/>
    </row>
    <row r="1663" spans="6:7" ht="14.25">
      <c r="F1663" s="438"/>
      <c r="G1663" s="438"/>
    </row>
    <row r="1664" spans="6:7" ht="14.25">
      <c r="F1664" s="438"/>
      <c r="G1664" s="438"/>
    </row>
    <row r="1665" spans="6:7" ht="14.25">
      <c r="F1665" s="438"/>
      <c r="G1665" s="438"/>
    </row>
    <row r="1666" spans="6:7" ht="14.25">
      <c r="F1666" s="438"/>
      <c r="G1666" s="438"/>
    </row>
    <row r="1667" spans="6:7" ht="14.25">
      <c r="F1667" s="438"/>
      <c r="G1667" s="438"/>
    </row>
    <row r="1668" spans="6:7" ht="14.25">
      <c r="F1668" s="438"/>
      <c r="G1668" s="438"/>
    </row>
    <row r="1669" spans="6:7" ht="14.25">
      <c r="F1669" s="438"/>
      <c r="G1669" s="438"/>
    </row>
    <row r="1670" spans="6:7" ht="14.25">
      <c r="F1670" s="438"/>
      <c r="G1670" s="438"/>
    </row>
    <row r="1671" spans="6:7" ht="14.25">
      <c r="F1671" s="438"/>
      <c r="G1671" s="438"/>
    </row>
    <row r="1672" spans="6:7" ht="14.25">
      <c r="F1672" s="438"/>
      <c r="G1672" s="438"/>
    </row>
    <row r="1673" spans="6:7" ht="14.25">
      <c r="F1673" s="438"/>
      <c r="G1673" s="438"/>
    </row>
    <row r="1674" spans="6:7" ht="14.25">
      <c r="F1674" s="438"/>
      <c r="G1674" s="438"/>
    </row>
    <row r="1675" spans="6:7" ht="14.25">
      <c r="F1675" s="438"/>
      <c r="G1675" s="438"/>
    </row>
    <row r="1676" spans="6:7" ht="14.25">
      <c r="F1676" s="438"/>
      <c r="G1676" s="438"/>
    </row>
    <row r="1677" spans="6:7" ht="14.25">
      <c r="F1677" s="438"/>
      <c r="G1677" s="438"/>
    </row>
    <row r="1678" spans="6:7" ht="14.25">
      <c r="F1678" s="438"/>
      <c r="G1678" s="438"/>
    </row>
    <row r="1679" spans="6:7" ht="14.25">
      <c r="F1679" s="438"/>
      <c r="G1679" s="438"/>
    </row>
    <row r="1680" spans="6:7" ht="14.25">
      <c r="F1680" s="438"/>
      <c r="G1680" s="438"/>
    </row>
    <row r="1681" spans="6:7" ht="14.25">
      <c r="F1681" s="438"/>
      <c r="G1681" s="438"/>
    </row>
    <row r="1682" spans="6:7" ht="14.25">
      <c r="F1682" s="438"/>
      <c r="G1682" s="438"/>
    </row>
    <row r="1683" spans="6:7" ht="14.25">
      <c r="F1683" s="438"/>
      <c r="G1683" s="438"/>
    </row>
    <row r="1684" spans="6:7" ht="14.25">
      <c r="F1684" s="438"/>
      <c r="G1684" s="438"/>
    </row>
    <row r="1685" spans="6:7" ht="14.25">
      <c r="F1685" s="438"/>
      <c r="G1685" s="438"/>
    </row>
    <row r="1686" spans="6:7" ht="14.25">
      <c r="F1686" s="438"/>
      <c r="G1686" s="438"/>
    </row>
    <row r="1687" spans="6:7" ht="14.25">
      <c r="F1687" s="438"/>
      <c r="G1687" s="438"/>
    </row>
    <row r="1688" spans="6:7" ht="14.25">
      <c r="F1688" s="438"/>
      <c r="G1688" s="438"/>
    </row>
    <row r="1689" spans="6:7" ht="14.25">
      <c r="F1689" s="438"/>
      <c r="G1689" s="438"/>
    </row>
    <row r="1690" spans="6:7" ht="14.25">
      <c r="F1690" s="438"/>
      <c r="G1690" s="438"/>
    </row>
    <row r="1691" spans="6:7" ht="14.25">
      <c r="F1691" s="438"/>
      <c r="G1691" s="438"/>
    </row>
    <row r="1692" spans="6:7" ht="14.25">
      <c r="F1692" s="438"/>
      <c r="G1692" s="438"/>
    </row>
    <row r="1693" spans="6:7" ht="14.25">
      <c r="F1693" s="438"/>
      <c r="G1693" s="438"/>
    </row>
    <row r="1694" spans="6:7" ht="14.25">
      <c r="F1694" s="438"/>
      <c r="G1694" s="438"/>
    </row>
    <row r="1695" spans="6:7" ht="14.25">
      <c r="F1695" s="438"/>
      <c r="G1695" s="438"/>
    </row>
    <row r="1696" spans="6:7" ht="14.25">
      <c r="F1696" s="438"/>
      <c r="G1696" s="438"/>
    </row>
    <row r="1697" spans="6:7" ht="14.25">
      <c r="F1697" s="438"/>
      <c r="G1697" s="438"/>
    </row>
    <row r="1698" spans="6:7" ht="14.25">
      <c r="F1698" s="438"/>
      <c r="G1698" s="438"/>
    </row>
    <row r="1699" spans="6:7" ht="14.25">
      <c r="F1699" s="438"/>
      <c r="G1699" s="438"/>
    </row>
    <row r="1700" spans="6:7" ht="14.25">
      <c r="F1700" s="438"/>
      <c r="G1700" s="438"/>
    </row>
    <row r="1701" spans="6:7" ht="14.25">
      <c r="F1701" s="438"/>
      <c r="G1701" s="438"/>
    </row>
    <row r="1702" spans="6:7" ht="14.25">
      <c r="F1702" s="438"/>
      <c r="G1702" s="438"/>
    </row>
    <row r="1703" spans="6:7" ht="14.25">
      <c r="F1703" s="438"/>
      <c r="G1703" s="438"/>
    </row>
    <row r="1704" spans="6:7" ht="14.25">
      <c r="F1704" s="438"/>
      <c r="G1704" s="438"/>
    </row>
    <row r="1705" spans="6:7" ht="14.25">
      <c r="F1705" s="438"/>
      <c r="G1705" s="438"/>
    </row>
    <row r="1706" spans="6:7" ht="14.25">
      <c r="F1706" s="438"/>
      <c r="G1706" s="438"/>
    </row>
    <row r="1707" spans="6:7" ht="14.25">
      <c r="F1707" s="438"/>
      <c r="G1707" s="438"/>
    </row>
    <row r="1708" spans="6:7" ht="14.25">
      <c r="F1708" s="438"/>
      <c r="G1708" s="438"/>
    </row>
    <row r="1709" spans="6:7" ht="14.25">
      <c r="F1709" s="438"/>
      <c r="G1709" s="438"/>
    </row>
    <row r="1710" spans="6:7" ht="14.25">
      <c r="F1710" s="438"/>
      <c r="G1710" s="438"/>
    </row>
    <row r="1711" spans="6:7" ht="14.25">
      <c r="F1711" s="438"/>
      <c r="G1711" s="438"/>
    </row>
    <row r="1712" spans="6:7" ht="14.25">
      <c r="F1712" s="438"/>
      <c r="G1712" s="438"/>
    </row>
    <row r="1713" spans="6:7" ht="14.25">
      <c r="F1713" s="438"/>
      <c r="G1713" s="438"/>
    </row>
    <row r="1714" spans="6:7" ht="14.25">
      <c r="F1714" s="438"/>
      <c r="G1714" s="438"/>
    </row>
    <row r="1715" spans="6:7" ht="14.25">
      <c r="F1715" s="438"/>
      <c r="G1715" s="438"/>
    </row>
    <row r="1716" spans="6:7" ht="14.25">
      <c r="F1716" s="438"/>
      <c r="G1716" s="438"/>
    </row>
    <row r="1717" spans="6:7" ht="14.25">
      <c r="F1717" s="438"/>
      <c r="G1717" s="438"/>
    </row>
    <row r="1718" spans="6:7" ht="14.25">
      <c r="F1718" s="438"/>
      <c r="G1718" s="438"/>
    </row>
    <row r="1719" spans="6:7" ht="14.25">
      <c r="F1719" s="438"/>
      <c r="G1719" s="438"/>
    </row>
    <row r="1720" spans="6:7" ht="14.25">
      <c r="F1720" s="438"/>
      <c r="G1720" s="438"/>
    </row>
    <row r="1721" spans="6:7" ht="14.25">
      <c r="F1721" s="438"/>
      <c r="G1721" s="438"/>
    </row>
    <row r="1722" spans="6:7" ht="14.25">
      <c r="F1722" s="438"/>
      <c r="G1722" s="438"/>
    </row>
    <row r="1723" spans="6:7" ht="14.25">
      <c r="F1723" s="438"/>
      <c r="G1723" s="438"/>
    </row>
    <row r="1724" spans="6:7" ht="14.25">
      <c r="F1724" s="438"/>
      <c r="G1724" s="438"/>
    </row>
    <row r="1725" spans="6:7" ht="14.25">
      <c r="F1725" s="438"/>
      <c r="G1725" s="438"/>
    </row>
    <row r="1726" spans="6:7" ht="14.25">
      <c r="F1726" s="438"/>
      <c r="G1726" s="438"/>
    </row>
    <row r="1727" spans="6:7" ht="14.25">
      <c r="F1727" s="438"/>
      <c r="G1727" s="438"/>
    </row>
    <row r="1728" spans="6:7" ht="14.25">
      <c r="F1728" s="438"/>
      <c r="G1728" s="438"/>
    </row>
    <row r="1729" spans="6:7" ht="14.25">
      <c r="F1729" s="438"/>
      <c r="G1729" s="438"/>
    </row>
    <row r="1730" spans="6:7" ht="14.25">
      <c r="F1730" s="438"/>
      <c r="G1730" s="438"/>
    </row>
    <row r="1731" spans="6:7" ht="14.25">
      <c r="F1731" s="438"/>
      <c r="G1731" s="438"/>
    </row>
    <row r="1732" spans="6:7" ht="14.25">
      <c r="F1732" s="438"/>
      <c r="G1732" s="438"/>
    </row>
    <row r="1733" spans="6:7" ht="14.25">
      <c r="F1733" s="438"/>
      <c r="G1733" s="438"/>
    </row>
    <row r="1734" spans="6:7" ht="14.25">
      <c r="F1734" s="438"/>
      <c r="G1734" s="438"/>
    </row>
    <row r="1735" spans="6:7" ht="14.25">
      <c r="F1735" s="438"/>
      <c r="G1735" s="438"/>
    </row>
    <row r="1736" spans="6:7" ht="14.25">
      <c r="F1736" s="438"/>
      <c r="G1736" s="438"/>
    </row>
    <row r="1737" spans="6:7" ht="14.25">
      <c r="F1737" s="438"/>
      <c r="G1737" s="438"/>
    </row>
    <row r="1738" spans="6:7" ht="14.25">
      <c r="F1738" s="438"/>
      <c r="G1738" s="438"/>
    </row>
    <row r="1739" spans="6:7" ht="14.25">
      <c r="F1739" s="438"/>
      <c r="G1739" s="438"/>
    </row>
    <row r="1740" spans="6:7" ht="14.25">
      <c r="F1740" s="438"/>
      <c r="G1740" s="438"/>
    </row>
    <row r="1741" spans="6:7" ht="14.25">
      <c r="F1741" s="438"/>
      <c r="G1741" s="438"/>
    </row>
    <row r="1742" spans="6:7" ht="14.25">
      <c r="F1742" s="438"/>
      <c r="G1742" s="438"/>
    </row>
    <row r="1743" spans="6:7" ht="14.25">
      <c r="F1743" s="438"/>
      <c r="G1743" s="438"/>
    </row>
    <row r="1744" spans="6:7" ht="14.25">
      <c r="F1744" s="438"/>
      <c r="G1744" s="438"/>
    </row>
    <row r="1745" spans="6:7" ht="14.25">
      <c r="F1745" s="438"/>
      <c r="G1745" s="438"/>
    </row>
    <row r="1746" spans="6:7" ht="14.25">
      <c r="F1746" s="438"/>
      <c r="G1746" s="438"/>
    </row>
    <row r="1747" spans="6:7" ht="14.25">
      <c r="F1747" s="438"/>
      <c r="G1747" s="438"/>
    </row>
    <row r="1748" spans="6:7" ht="14.25">
      <c r="F1748" s="438"/>
      <c r="G1748" s="438"/>
    </row>
    <row r="1749" spans="6:7" ht="14.25">
      <c r="F1749" s="438"/>
      <c r="G1749" s="438"/>
    </row>
    <row r="1750" spans="6:7" ht="14.25">
      <c r="F1750" s="438"/>
      <c r="G1750" s="438"/>
    </row>
    <row r="1751" spans="6:7" ht="14.25">
      <c r="F1751" s="438"/>
      <c r="G1751" s="438"/>
    </row>
    <row r="1752" spans="6:7" ht="14.25">
      <c r="F1752" s="438"/>
      <c r="G1752" s="438"/>
    </row>
    <row r="1753" spans="6:7" ht="14.25">
      <c r="F1753" s="438"/>
      <c r="G1753" s="438"/>
    </row>
    <row r="1754" spans="6:7" ht="14.25">
      <c r="F1754" s="438"/>
      <c r="G1754" s="438"/>
    </row>
    <row r="1755" spans="6:7" ht="14.25">
      <c r="F1755" s="438"/>
      <c r="G1755" s="438"/>
    </row>
    <row r="1756" spans="6:7" ht="14.25">
      <c r="F1756" s="438"/>
      <c r="G1756" s="438"/>
    </row>
    <row r="1757" spans="6:7" ht="14.25">
      <c r="F1757" s="438"/>
      <c r="G1757" s="438"/>
    </row>
    <row r="1758" spans="6:7" ht="14.25">
      <c r="F1758" s="438"/>
      <c r="G1758" s="438"/>
    </row>
    <row r="1759" spans="6:7" ht="14.25">
      <c r="F1759" s="438"/>
      <c r="G1759" s="438"/>
    </row>
    <row r="1760" spans="6:7" ht="14.25">
      <c r="F1760" s="438"/>
      <c r="G1760" s="438"/>
    </row>
    <row r="1761" spans="6:7" ht="14.25">
      <c r="F1761" s="438"/>
      <c r="G1761" s="438"/>
    </row>
    <row r="1762" spans="6:7" ht="14.25">
      <c r="F1762" s="438"/>
      <c r="G1762" s="438"/>
    </row>
    <row r="1763" spans="6:7" ht="14.25">
      <c r="F1763" s="438"/>
      <c r="G1763" s="438"/>
    </row>
    <row r="1764" spans="6:7" ht="14.25">
      <c r="F1764" s="438"/>
      <c r="G1764" s="438"/>
    </row>
    <row r="1765" spans="6:7" ht="14.25">
      <c r="F1765" s="438"/>
      <c r="G1765" s="438"/>
    </row>
    <row r="1766" spans="6:7" ht="14.25">
      <c r="F1766" s="438"/>
      <c r="G1766" s="438"/>
    </row>
    <row r="1767" spans="6:7" ht="14.25">
      <c r="F1767" s="438"/>
      <c r="G1767" s="438"/>
    </row>
    <row r="1768" spans="6:7" ht="14.25">
      <c r="F1768" s="438"/>
      <c r="G1768" s="438"/>
    </row>
    <row r="1769" spans="6:7" ht="14.25">
      <c r="F1769" s="438"/>
      <c r="G1769" s="438"/>
    </row>
    <row r="1770" spans="6:7" ht="14.25">
      <c r="F1770" s="438"/>
      <c r="G1770" s="438"/>
    </row>
    <row r="1771" spans="6:7" ht="14.25">
      <c r="F1771" s="438"/>
      <c r="G1771" s="438"/>
    </row>
    <row r="1772" spans="6:7" ht="14.25">
      <c r="F1772" s="438"/>
      <c r="G1772" s="438"/>
    </row>
    <row r="1773" spans="6:7" ht="14.25">
      <c r="F1773" s="438"/>
      <c r="G1773" s="438"/>
    </row>
    <row r="1774" spans="6:7" ht="14.25">
      <c r="F1774" s="438"/>
      <c r="G1774" s="438"/>
    </row>
    <row r="1775" spans="6:7" ht="14.25">
      <c r="F1775" s="438"/>
      <c r="G1775" s="438"/>
    </row>
    <row r="1776" spans="6:7" ht="14.25">
      <c r="F1776" s="438"/>
      <c r="G1776" s="438"/>
    </row>
    <row r="1777" spans="6:7" ht="14.25">
      <c r="F1777" s="438"/>
      <c r="G1777" s="438"/>
    </row>
    <row r="1778" spans="6:7" ht="14.25">
      <c r="F1778" s="438"/>
      <c r="G1778" s="438"/>
    </row>
    <row r="1779" spans="6:7" ht="14.25">
      <c r="F1779" s="438"/>
      <c r="G1779" s="438"/>
    </row>
    <row r="1780" spans="6:7" ht="14.25">
      <c r="F1780" s="438"/>
      <c r="G1780" s="438"/>
    </row>
    <row r="1781" spans="6:7" ht="14.25">
      <c r="F1781" s="438"/>
      <c r="G1781" s="438"/>
    </row>
    <row r="1782" spans="6:7" ht="14.25">
      <c r="F1782" s="438"/>
      <c r="G1782" s="438"/>
    </row>
    <row r="1783" spans="6:7" ht="14.25">
      <c r="F1783" s="438"/>
      <c r="G1783" s="438"/>
    </row>
    <row r="1784" spans="6:7" ht="14.25">
      <c r="F1784" s="438"/>
      <c r="G1784" s="438"/>
    </row>
    <row r="1785" spans="6:7" ht="14.25">
      <c r="F1785" s="438"/>
      <c r="G1785" s="438"/>
    </row>
    <row r="1786" spans="6:7" ht="14.25">
      <c r="F1786" s="438"/>
      <c r="G1786" s="438"/>
    </row>
    <row r="1787" spans="6:7" ht="14.25">
      <c r="F1787" s="438"/>
      <c r="G1787" s="438"/>
    </row>
    <row r="1788" spans="6:7" ht="14.25">
      <c r="F1788" s="438"/>
      <c r="G1788" s="438"/>
    </row>
    <row r="1789" spans="6:7" ht="14.25">
      <c r="F1789" s="438"/>
      <c r="G1789" s="438"/>
    </row>
    <row r="1790" spans="6:7" ht="14.25">
      <c r="F1790" s="438"/>
      <c r="G1790" s="438"/>
    </row>
    <row r="1791" spans="6:7" ht="14.25">
      <c r="F1791" s="438"/>
      <c r="G1791" s="438"/>
    </row>
    <row r="1792" spans="6:7" ht="14.25">
      <c r="F1792" s="438"/>
      <c r="G1792" s="438"/>
    </row>
    <row r="1793" spans="6:7" ht="14.25">
      <c r="F1793" s="438"/>
      <c r="G1793" s="438"/>
    </row>
    <row r="1794" spans="6:7" ht="14.25">
      <c r="F1794" s="438"/>
      <c r="G1794" s="438"/>
    </row>
    <row r="1795" spans="6:7" ht="14.25">
      <c r="F1795" s="438"/>
      <c r="G1795" s="438"/>
    </row>
    <row r="1796" spans="6:7" ht="14.25">
      <c r="F1796" s="438"/>
      <c r="G1796" s="438"/>
    </row>
    <row r="1797" spans="6:7" ht="14.25">
      <c r="F1797" s="438"/>
      <c r="G1797" s="438"/>
    </row>
    <row r="1798" spans="6:7" ht="14.25">
      <c r="F1798" s="438"/>
      <c r="G1798" s="438"/>
    </row>
    <row r="1799" spans="6:7" ht="14.25">
      <c r="F1799" s="438"/>
      <c r="G1799" s="438"/>
    </row>
    <row r="1800" spans="6:7" ht="14.25">
      <c r="F1800" s="438"/>
      <c r="G1800" s="438"/>
    </row>
    <row r="1801" spans="6:7" ht="14.25">
      <c r="F1801" s="438"/>
      <c r="G1801" s="438"/>
    </row>
    <row r="1802" spans="6:7" ht="14.25">
      <c r="F1802" s="438"/>
      <c r="G1802" s="438"/>
    </row>
    <row r="1803" spans="6:7" ht="14.25">
      <c r="F1803" s="438"/>
      <c r="G1803" s="438"/>
    </row>
    <row r="1804" spans="6:7" ht="14.25">
      <c r="F1804" s="438"/>
      <c r="G1804" s="438"/>
    </row>
    <row r="1805" spans="6:7" ht="14.25">
      <c r="F1805" s="438"/>
      <c r="G1805" s="438"/>
    </row>
    <row r="1806" spans="6:7" ht="14.25">
      <c r="F1806" s="438"/>
      <c r="G1806" s="438"/>
    </row>
    <row r="1807" spans="6:7" ht="14.25">
      <c r="F1807" s="438"/>
      <c r="G1807" s="438"/>
    </row>
    <row r="1808" spans="6:7" ht="14.25">
      <c r="F1808" s="438"/>
      <c r="G1808" s="438"/>
    </row>
    <row r="1809" spans="6:7" ht="14.25">
      <c r="F1809" s="438"/>
      <c r="G1809" s="438"/>
    </row>
    <row r="1810" spans="6:7" ht="14.25">
      <c r="F1810" s="438"/>
      <c r="G1810" s="438"/>
    </row>
    <row r="1811" spans="6:7" ht="14.25">
      <c r="F1811" s="438"/>
      <c r="G1811" s="438"/>
    </row>
    <row r="1812" spans="6:7" ht="14.25">
      <c r="F1812" s="438"/>
      <c r="G1812" s="438"/>
    </row>
    <row r="1813" spans="6:7" ht="14.25">
      <c r="F1813" s="438"/>
      <c r="G1813" s="438"/>
    </row>
    <row r="1814" spans="6:7" ht="14.25">
      <c r="F1814" s="438"/>
      <c r="G1814" s="438"/>
    </row>
    <row r="1815" spans="6:7" ht="14.25">
      <c r="F1815" s="438"/>
      <c r="G1815" s="438"/>
    </row>
    <row r="1816" spans="6:7" ht="14.25">
      <c r="F1816" s="438"/>
      <c r="G1816" s="438"/>
    </row>
    <row r="1817" spans="6:7" ht="14.25">
      <c r="F1817" s="438"/>
      <c r="G1817" s="438"/>
    </row>
    <row r="1818" spans="6:7" ht="14.25">
      <c r="F1818" s="438"/>
      <c r="G1818" s="438"/>
    </row>
    <row r="1819" spans="6:7" ht="14.25">
      <c r="F1819" s="438"/>
      <c r="G1819" s="438"/>
    </row>
    <row r="1820" spans="6:7" ht="14.25">
      <c r="F1820" s="438"/>
      <c r="G1820" s="438"/>
    </row>
    <row r="1821" spans="6:7" ht="14.25">
      <c r="F1821" s="438"/>
      <c r="G1821" s="438"/>
    </row>
    <row r="1822" spans="6:7" ht="14.25">
      <c r="F1822" s="438"/>
      <c r="G1822" s="438"/>
    </row>
    <row r="1823" spans="6:7" ht="14.25">
      <c r="F1823" s="438"/>
      <c r="G1823" s="438"/>
    </row>
    <row r="1824" spans="6:7" ht="14.25">
      <c r="F1824" s="438"/>
      <c r="G1824" s="438"/>
    </row>
    <row r="1825" spans="6:7" ht="14.25">
      <c r="F1825" s="438"/>
      <c r="G1825" s="438"/>
    </row>
    <row r="1826" spans="6:7" ht="14.25">
      <c r="F1826" s="438"/>
      <c r="G1826" s="438"/>
    </row>
    <row r="1827" spans="6:7" ht="14.25">
      <c r="F1827" s="438"/>
      <c r="G1827" s="438"/>
    </row>
    <row r="1828" spans="6:7" ht="14.25">
      <c r="F1828" s="438"/>
      <c r="G1828" s="438"/>
    </row>
    <row r="1829" spans="6:7" ht="14.25">
      <c r="F1829" s="438"/>
      <c r="G1829" s="438"/>
    </row>
    <row r="1830" spans="6:7" ht="14.25">
      <c r="F1830" s="438"/>
      <c r="G1830" s="438"/>
    </row>
    <row r="1831" spans="6:7" ht="14.25">
      <c r="F1831" s="438"/>
      <c r="G1831" s="438"/>
    </row>
    <row r="1832" spans="6:7" ht="14.25">
      <c r="F1832" s="438"/>
      <c r="G1832" s="438"/>
    </row>
    <row r="1833" spans="6:7" ht="14.25">
      <c r="F1833" s="438"/>
      <c r="G1833" s="438"/>
    </row>
    <row r="1834" spans="6:7" ht="14.25">
      <c r="F1834" s="438"/>
      <c r="G1834" s="438"/>
    </row>
    <row r="1835" spans="6:7" ht="14.25">
      <c r="F1835" s="438"/>
      <c r="G1835" s="438"/>
    </row>
    <row r="1836" spans="6:7" ht="14.25">
      <c r="F1836" s="438"/>
      <c r="G1836" s="438"/>
    </row>
    <row r="1837" spans="6:7" ht="14.25">
      <c r="F1837" s="438"/>
      <c r="G1837" s="438"/>
    </row>
    <row r="1838" spans="6:7" ht="14.25">
      <c r="F1838" s="438"/>
      <c r="G1838" s="438"/>
    </row>
    <row r="1839" spans="6:7" ht="14.25">
      <c r="F1839" s="438"/>
      <c r="G1839" s="438"/>
    </row>
    <row r="1840" spans="6:7" ht="14.25">
      <c r="F1840" s="438"/>
      <c r="G1840" s="438"/>
    </row>
    <row r="1841" spans="6:7" ht="14.25">
      <c r="F1841" s="438"/>
      <c r="G1841" s="438"/>
    </row>
    <row r="1842" spans="6:7" ht="14.25">
      <c r="F1842" s="438"/>
      <c r="G1842" s="438"/>
    </row>
    <row r="1843" spans="6:7" ht="14.25">
      <c r="F1843" s="438"/>
      <c r="G1843" s="438"/>
    </row>
    <row r="1844" spans="6:7" ht="14.25">
      <c r="F1844" s="438"/>
      <c r="G1844" s="438"/>
    </row>
    <row r="1845" spans="6:7" ht="14.25">
      <c r="F1845" s="438"/>
      <c r="G1845" s="438"/>
    </row>
    <row r="1846" spans="6:7" ht="14.25">
      <c r="F1846" s="438"/>
      <c r="G1846" s="438"/>
    </row>
    <row r="1847" spans="6:7" ht="14.25">
      <c r="F1847" s="438"/>
      <c r="G1847" s="438"/>
    </row>
    <row r="1848" spans="6:7" ht="14.25">
      <c r="F1848" s="438"/>
      <c r="G1848" s="438"/>
    </row>
    <row r="1849" spans="6:7" ht="14.25">
      <c r="F1849" s="438"/>
      <c r="G1849" s="438"/>
    </row>
    <row r="1850" spans="6:7" ht="14.25">
      <c r="F1850" s="438"/>
      <c r="G1850" s="438"/>
    </row>
    <row r="1851" spans="6:7" ht="14.25">
      <c r="F1851" s="438"/>
      <c r="G1851" s="438"/>
    </row>
    <row r="1852" spans="6:7" ht="14.25">
      <c r="F1852" s="438"/>
      <c r="G1852" s="438"/>
    </row>
    <row r="1853" spans="6:7" ht="14.25">
      <c r="F1853" s="438"/>
      <c r="G1853" s="438"/>
    </row>
    <row r="1854" spans="6:7" ht="14.25">
      <c r="F1854" s="438"/>
      <c r="G1854" s="438"/>
    </row>
    <row r="1855" spans="6:7" ht="14.25">
      <c r="F1855" s="438"/>
      <c r="G1855" s="438"/>
    </row>
    <row r="1856" spans="6:7" ht="14.25">
      <c r="F1856" s="438"/>
      <c r="G1856" s="438"/>
    </row>
    <row r="1857" spans="6:7" ht="14.25">
      <c r="F1857" s="438"/>
      <c r="G1857" s="438"/>
    </row>
    <row r="1858" spans="6:7" ht="14.25">
      <c r="F1858" s="438"/>
      <c r="G1858" s="438"/>
    </row>
    <row r="1859" spans="6:7" ht="14.25">
      <c r="F1859" s="438"/>
      <c r="G1859" s="438"/>
    </row>
    <row r="1860" spans="6:7" ht="14.25">
      <c r="F1860" s="438"/>
      <c r="G1860" s="438"/>
    </row>
    <row r="1861" spans="6:7" ht="14.25">
      <c r="F1861" s="438"/>
      <c r="G1861" s="438"/>
    </row>
    <row r="1862" spans="6:7" ht="14.25">
      <c r="F1862" s="438"/>
      <c r="G1862" s="438"/>
    </row>
    <row r="1863" spans="6:7" ht="14.25">
      <c r="F1863" s="438"/>
      <c r="G1863" s="438"/>
    </row>
    <row r="1864" spans="6:7" ht="14.25">
      <c r="F1864" s="438"/>
      <c r="G1864" s="438"/>
    </row>
    <row r="1865" spans="6:7" ht="14.25">
      <c r="F1865" s="438"/>
      <c r="G1865" s="438"/>
    </row>
    <row r="1866" spans="6:7" ht="14.25">
      <c r="F1866" s="438"/>
      <c r="G1866" s="438"/>
    </row>
    <row r="1867" spans="6:7" ht="14.25">
      <c r="F1867" s="438"/>
      <c r="G1867" s="438"/>
    </row>
    <row r="1868" spans="6:7" ht="14.25">
      <c r="F1868" s="438"/>
      <c r="G1868" s="438"/>
    </row>
    <row r="1869" spans="6:7" ht="14.25">
      <c r="F1869" s="438"/>
      <c r="G1869" s="438"/>
    </row>
    <row r="1870" spans="6:7" ht="14.25">
      <c r="F1870" s="438"/>
      <c r="G1870" s="438"/>
    </row>
    <row r="1871" spans="6:7" ht="14.25">
      <c r="F1871" s="438"/>
      <c r="G1871" s="438"/>
    </row>
    <row r="1872" spans="6:7" ht="14.25">
      <c r="F1872" s="438"/>
      <c r="G1872" s="438"/>
    </row>
    <row r="1873" spans="6:7" ht="14.25">
      <c r="F1873" s="438"/>
      <c r="G1873" s="438"/>
    </row>
    <row r="1874" spans="6:7" ht="14.25">
      <c r="F1874" s="438"/>
      <c r="G1874" s="438"/>
    </row>
    <row r="1875" spans="6:7" ht="14.25">
      <c r="F1875" s="438"/>
      <c r="G1875" s="438"/>
    </row>
    <row r="1876" spans="6:7" ht="14.25">
      <c r="F1876" s="438"/>
      <c r="G1876" s="438"/>
    </row>
    <row r="1877" spans="6:7" ht="14.25">
      <c r="F1877" s="438"/>
      <c r="G1877" s="438"/>
    </row>
    <row r="1878" spans="6:7" ht="14.25">
      <c r="F1878" s="438"/>
      <c r="G1878" s="438"/>
    </row>
    <row r="1879" spans="6:7" ht="14.25">
      <c r="F1879" s="438"/>
      <c r="G1879" s="438"/>
    </row>
    <row r="1880" spans="6:7" ht="14.25">
      <c r="F1880" s="438"/>
      <c r="G1880" s="438"/>
    </row>
    <row r="1881" spans="6:7" ht="14.25">
      <c r="F1881" s="438"/>
      <c r="G1881" s="438"/>
    </row>
    <row r="1882" spans="6:7" ht="14.25">
      <c r="F1882" s="438"/>
      <c r="G1882" s="438"/>
    </row>
    <row r="1883" spans="6:7" ht="14.25">
      <c r="F1883" s="438"/>
      <c r="G1883" s="438"/>
    </row>
    <row r="1884" spans="6:7" ht="14.25">
      <c r="F1884" s="438"/>
      <c r="G1884" s="438"/>
    </row>
    <row r="1885" spans="6:7" ht="14.25">
      <c r="F1885" s="438"/>
      <c r="G1885" s="438"/>
    </row>
    <row r="1886" spans="6:7" ht="14.25">
      <c r="F1886" s="438"/>
      <c r="G1886" s="438"/>
    </row>
    <row r="1887" spans="6:7" ht="14.25">
      <c r="F1887" s="438"/>
      <c r="G1887" s="438"/>
    </row>
    <row r="1888" spans="6:7" ht="14.25">
      <c r="F1888" s="438"/>
      <c r="G1888" s="438"/>
    </row>
    <row r="1889" spans="6:7" ht="14.25">
      <c r="F1889" s="438"/>
      <c r="G1889" s="438"/>
    </row>
    <row r="1890" spans="6:7" ht="14.25">
      <c r="F1890" s="438"/>
      <c r="G1890" s="438"/>
    </row>
    <row r="1891" spans="6:7" ht="14.25">
      <c r="F1891" s="438"/>
      <c r="G1891" s="438"/>
    </row>
    <row r="1892" spans="6:7" ht="14.25">
      <c r="F1892" s="438"/>
      <c r="G1892" s="438"/>
    </row>
    <row r="1893" spans="6:7" ht="14.25">
      <c r="F1893" s="438"/>
      <c r="G1893" s="438"/>
    </row>
    <row r="1894" spans="6:7" ht="14.25">
      <c r="F1894" s="438"/>
      <c r="G1894" s="438"/>
    </row>
    <row r="1895" spans="6:7" ht="14.25">
      <c r="F1895" s="438"/>
      <c r="G1895" s="438"/>
    </row>
    <row r="1896" spans="6:7" ht="14.25">
      <c r="F1896" s="438"/>
      <c r="G1896" s="438"/>
    </row>
    <row r="1897" spans="6:7" ht="14.25">
      <c r="F1897" s="438"/>
      <c r="G1897" s="438"/>
    </row>
    <row r="1898" spans="6:7" ht="14.25">
      <c r="F1898" s="438"/>
      <c r="G1898" s="438"/>
    </row>
    <row r="1899" spans="6:7" ht="14.25">
      <c r="F1899" s="438"/>
      <c r="G1899" s="438"/>
    </row>
    <row r="1900" spans="6:7" ht="14.25">
      <c r="F1900" s="438"/>
      <c r="G1900" s="438"/>
    </row>
    <row r="1901" spans="6:7" ht="14.25">
      <c r="F1901" s="438"/>
      <c r="G1901" s="438"/>
    </row>
  </sheetData>
  <sheetProtection/>
  <mergeCells count="1">
    <mergeCell ref="A1:G1"/>
  </mergeCells>
  <printOptions horizontalCentered="1"/>
  <pageMargins left="0.9798611111111111" right="0.9798611111111111" top="1.1805555555555556" bottom="0.9798611111111111" header="0.5118055555555555" footer="0.7909722222222222"/>
  <pageSetup firstPageNumber="118" useFirstPageNumber="1" fitToHeight="0" horizontalDpi="600" verticalDpi="600" orientation="landscape" paperSize="9" scale="84"/>
  <headerFooter>
    <oddFooter>&amp;C— &amp;P —</oddFooter>
  </headerFooter>
</worksheet>
</file>

<file path=xl/worksheets/sheet23.xml><?xml version="1.0" encoding="utf-8"?>
<worksheet xmlns="http://schemas.openxmlformats.org/spreadsheetml/2006/main" xmlns:r="http://schemas.openxmlformats.org/officeDocument/2006/relationships">
  <sheetPr>
    <tabColor indexed="10"/>
  </sheetPr>
  <dimension ref="A1:I36"/>
  <sheetViews>
    <sheetView showGridLines="0" showZeros="0" view="pageBreakPreview" zoomScale="85" zoomScaleSheetLayoutView="85" workbookViewId="0" topLeftCell="A1">
      <pane xSplit="1" ySplit="3" topLeftCell="B4" activePane="bottomRight" state="frozen"/>
      <selection pane="bottomRight" activeCell="O9" sqref="O9"/>
    </sheetView>
  </sheetViews>
  <sheetFormatPr defaultColWidth="9.00390625" defaultRowHeight="14.25"/>
  <cols>
    <col min="1" max="1" width="37.375" style="0" customWidth="1"/>
    <col min="2" max="2" width="8.625" style="402" customWidth="1"/>
    <col min="3" max="3" width="12.375" style="402" customWidth="1"/>
    <col min="4" max="4" width="11.75390625" style="402" customWidth="1"/>
    <col min="5" max="5" width="9.875" style="402" customWidth="1"/>
    <col min="6" max="6" width="11.50390625" style="402" customWidth="1"/>
    <col min="7" max="7" width="12.25390625" style="402" customWidth="1"/>
    <col min="8" max="8" width="9.625" style="0" customWidth="1"/>
    <col min="9" max="9" width="25.00390625" style="403" customWidth="1"/>
  </cols>
  <sheetData>
    <row r="1" spans="1:9" ht="33" customHeight="1">
      <c r="A1" s="404" t="s">
        <v>1255</v>
      </c>
      <c r="B1" s="404"/>
      <c r="C1" s="404"/>
      <c r="D1" s="404"/>
      <c r="E1" s="404"/>
      <c r="F1" s="404"/>
      <c r="G1" s="404"/>
      <c r="H1" s="404"/>
      <c r="I1" s="404"/>
    </row>
    <row r="2" spans="1:9" ht="18.75" customHeight="1">
      <c r="A2" s="383" t="s">
        <v>1256</v>
      </c>
      <c r="B2" s="405"/>
      <c r="C2" s="405"/>
      <c r="D2" s="405"/>
      <c r="E2" s="405"/>
      <c r="F2" s="405"/>
      <c r="G2" s="405"/>
      <c r="H2" s="371"/>
      <c r="I2" s="416" t="s">
        <v>2</v>
      </c>
    </row>
    <row r="3" spans="1:9" s="400" customFormat="1" ht="52.5" customHeight="1">
      <c r="A3" s="406" t="s">
        <v>43</v>
      </c>
      <c r="B3" s="407" t="s">
        <v>92</v>
      </c>
      <c r="C3" s="407" t="s">
        <v>640</v>
      </c>
      <c r="D3" s="407" t="s">
        <v>1252</v>
      </c>
      <c r="E3" s="407" t="s">
        <v>641</v>
      </c>
      <c r="F3" s="407" t="s">
        <v>640</v>
      </c>
      <c r="G3" s="407" t="s">
        <v>1252</v>
      </c>
      <c r="H3" s="375" t="s">
        <v>1257</v>
      </c>
      <c r="I3" s="375" t="s">
        <v>8</v>
      </c>
    </row>
    <row r="4" spans="1:9" ht="36" customHeight="1">
      <c r="A4" s="408" t="s">
        <v>1258</v>
      </c>
      <c r="B4" s="409"/>
      <c r="C4" s="409"/>
      <c r="D4" s="409"/>
      <c r="E4" s="409">
        <v>127</v>
      </c>
      <c r="F4" s="409"/>
      <c r="G4" s="409"/>
      <c r="H4" s="357"/>
      <c r="I4" s="417"/>
    </row>
    <row r="5" spans="1:9" ht="36" customHeight="1">
      <c r="A5" s="408" t="s">
        <v>1259</v>
      </c>
      <c r="B5" s="409"/>
      <c r="C5" s="409"/>
      <c r="D5" s="409"/>
      <c r="E5" s="409">
        <v>127</v>
      </c>
      <c r="F5" s="409"/>
      <c r="G5" s="409"/>
      <c r="H5" s="357"/>
      <c r="I5" s="417"/>
    </row>
    <row r="6" spans="1:9" ht="36" customHeight="1">
      <c r="A6" s="408" t="s">
        <v>1260</v>
      </c>
      <c r="B6" s="409"/>
      <c r="C6" s="409"/>
      <c r="D6" s="409"/>
      <c r="E6" s="409">
        <v>127</v>
      </c>
      <c r="F6" s="409"/>
      <c r="G6" s="409"/>
      <c r="H6" s="357"/>
      <c r="I6" s="417"/>
    </row>
    <row r="7" spans="1:9" ht="36" customHeight="1">
      <c r="A7" s="408" t="s">
        <v>1261</v>
      </c>
      <c r="B7" s="409"/>
      <c r="C7" s="409"/>
      <c r="D7" s="409"/>
      <c r="E7" s="409"/>
      <c r="F7" s="409"/>
      <c r="G7" s="409"/>
      <c r="H7" s="357"/>
      <c r="I7" s="417"/>
    </row>
    <row r="8" spans="1:9" ht="36" customHeight="1">
      <c r="A8" s="408" t="s">
        <v>1262</v>
      </c>
      <c r="B8" s="409"/>
      <c r="C8" s="409"/>
      <c r="D8" s="409"/>
      <c r="E8" s="409"/>
      <c r="F8" s="409"/>
      <c r="G8" s="409"/>
      <c r="H8" s="357"/>
      <c r="I8" s="417"/>
    </row>
    <row r="9" spans="1:9" ht="36" customHeight="1">
      <c r="A9" s="408" t="s">
        <v>1263</v>
      </c>
      <c r="B9" s="409"/>
      <c r="C9" s="409"/>
      <c r="D9" s="409"/>
      <c r="E9" s="409"/>
      <c r="F9" s="409"/>
      <c r="G9" s="409"/>
      <c r="H9" s="357"/>
      <c r="I9" s="417"/>
    </row>
    <row r="10" spans="1:9" ht="36" customHeight="1">
      <c r="A10" s="408" t="s">
        <v>1264</v>
      </c>
      <c r="B10" s="409"/>
      <c r="C10" s="409"/>
      <c r="D10" s="409"/>
      <c r="E10" s="409">
        <v>1489</v>
      </c>
      <c r="F10" s="409"/>
      <c r="G10" s="409"/>
      <c r="H10" s="357"/>
      <c r="I10" s="417"/>
    </row>
    <row r="11" spans="1:9" ht="36" customHeight="1">
      <c r="A11" s="408" t="s">
        <v>661</v>
      </c>
      <c r="B11" s="409"/>
      <c r="C11" s="409"/>
      <c r="D11" s="409"/>
      <c r="E11" s="409">
        <v>1489</v>
      </c>
      <c r="F11" s="409"/>
      <c r="G11" s="409"/>
      <c r="H11" s="357"/>
      <c r="I11" s="417"/>
    </row>
    <row r="12" spans="1:9" ht="36" customHeight="1">
      <c r="A12" s="408" t="s">
        <v>1265</v>
      </c>
      <c r="B12" s="409"/>
      <c r="C12" s="409"/>
      <c r="D12" s="409"/>
      <c r="E12" s="409">
        <v>226</v>
      </c>
      <c r="F12" s="409"/>
      <c r="G12" s="409"/>
      <c r="H12" s="357"/>
      <c r="I12" s="417"/>
    </row>
    <row r="13" spans="1:9" ht="36" customHeight="1">
      <c r="A13" s="408" t="s">
        <v>1266</v>
      </c>
      <c r="B13" s="409"/>
      <c r="C13" s="409"/>
      <c r="D13" s="409"/>
      <c r="E13" s="409">
        <v>1263</v>
      </c>
      <c r="F13" s="409"/>
      <c r="G13" s="409"/>
      <c r="H13" s="357"/>
      <c r="I13" s="417"/>
    </row>
    <row r="14" spans="1:9" ht="36" customHeight="1">
      <c r="A14" s="408" t="s">
        <v>1267</v>
      </c>
      <c r="B14" s="410">
        <v>218032</v>
      </c>
      <c r="C14" s="410">
        <v>208032</v>
      </c>
      <c r="D14" s="410">
        <v>10000</v>
      </c>
      <c r="E14" s="410">
        <v>256043</v>
      </c>
      <c r="F14" s="410">
        <v>256043</v>
      </c>
      <c r="G14" s="410">
        <v>35336</v>
      </c>
      <c r="H14" s="357">
        <v>117.4336794598958</v>
      </c>
      <c r="I14" s="417"/>
    </row>
    <row r="15" spans="1:9" ht="18" customHeight="1">
      <c r="A15" s="408" t="s">
        <v>656</v>
      </c>
      <c r="B15" s="378">
        <v>189708</v>
      </c>
      <c r="C15" s="378">
        <v>182732</v>
      </c>
      <c r="D15" s="378">
        <v>6976</v>
      </c>
      <c r="E15" s="378">
        <v>223596</v>
      </c>
      <c r="F15" s="378">
        <v>223596</v>
      </c>
      <c r="G15" s="378">
        <v>28911</v>
      </c>
      <c r="H15" s="357">
        <v>117.8632424568284</v>
      </c>
      <c r="I15" s="418"/>
    </row>
    <row r="16" spans="1:9" ht="384" customHeight="1">
      <c r="A16" s="408" t="s">
        <v>1268</v>
      </c>
      <c r="B16" s="378">
        <v>189708</v>
      </c>
      <c r="C16" s="378">
        <v>182732</v>
      </c>
      <c r="D16" s="378">
        <v>6976</v>
      </c>
      <c r="E16" s="378">
        <v>223596</v>
      </c>
      <c r="F16" s="378">
        <v>223596</v>
      </c>
      <c r="G16" s="378">
        <v>28911</v>
      </c>
      <c r="H16" s="357"/>
      <c r="I16" s="419" t="s">
        <v>1269</v>
      </c>
    </row>
    <row r="17" spans="1:9" s="401" customFormat="1" ht="22.5" customHeight="1">
      <c r="A17" s="408" t="s">
        <v>657</v>
      </c>
      <c r="B17" s="378">
        <v>16324</v>
      </c>
      <c r="C17" s="378">
        <v>15300</v>
      </c>
      <c r="D17" s="378">
        <v>1024</v>
      </c>
      <c r="E17" s="378">
        <v>22643</v>
      </c>
      <c r="F17" s="378">
        <v>22643</v>
      </c>
      <c r="G17" s="378">
        <v>5925</v>
      </c>
      <c r="H17" s="357">
        <v>138.70987503062975</v>
      </c>
      <c r="I17" s="418"/>
    </row>
    <row r="18" spans="1:9" s="401" customFormat="1" ht="33" customHeight="1">
      <c r="A18" s="408" t="s">
        <v>1270</v>
      </c>
      <c r="B18" s="378">
        <v>16324</v>
      </c>
      <c r="C18" s="378">
        <v>15300</v>
      </c>
      <c r="D18" s="378">
        <v>1024</v>
      </c>
      <c r="E18" s="378">
        <v>22643</v>
      </c>
      <c r="F18" s="378">
        <v>22643</v>
      </c>
      <c r="G18" s="378">
        <v>5925</v>
      </c>
      <c r="H18" s="357">
        <v>138.70987503062975</v>
      </c>
      <c r="I18" s="420" t="s">
        <v>1271</v>
      </c>
    </row>
    <row r="19" spans="1:9" s="401" customFormat="1" ht="30.75" customHeight="1">
      <c r="A19" s="408" t="s">
        <v>658</v>
      </c>
      <c r="B19" s="378">
        <v>700</v>
      </c>
      <c r="C19" s="378">
        <v>700</v>
      </c>
      <c r="D19" s="378"/>
      <c r="E19" s="378">
        <v>1019</v>
      </c>
      <c r="F19" s="378">
        <v>1019</v>
      </c>
      <c r="G19" s="378"/>
      <c r="H19" s="357">
        <v>145.57142857142858</v>
      </c>
      <c r="I19" s="420" t="s">
        <v>1272</v>
      </c>
    </row>
    <row r="20" spans="1:9" s="401" customFormat="1" ht="21.75" customHeight="1">
      <c r="A20" s="408" t="s">
        <v>659</v>
      </c>
      <c r="B20" s="378">
        <v>10000</v>
      </c>
      <c r="C20" s="378">
        <v>8000</v>
      </c>
      <c r="D20" s="378">
        <v>2000</v>
      </c>
      <c r="E20" s="378">
        <v>7485</v>
      </c>
      <c r="F20" s="378">
        <v>7485</v>
      </c>
      <c r="G20" s="378">
        <v>500</v>
      </c>
      <c r="H20" s="357">
        <v>74.85000000000001</v>
      </c>
      <c r="I20" s="421"/>
    </row>
    <row r="21" spans="1:9" s="401" customFormat="1" ht="63" customHeight="1">
      <c r="A21" s="408" t="s">
        <v>1273</v>
      </c>
      <c r="B21" s="378">
        <v>10000</v>
      </c>
      <c r="C21" s="378">
        <v>8000</v>
      </c>
      <c r="D21" s="378">
        <v>2000</v>
      </c>
      <c r="E21" s="378">
        <v>7485</v>
      </c>
      <c r="F21" s="378">
        <v>7485</v>
      </c>
      <c r="G21" s="378">
        <v>500</v>
      </c>
      <c r="H21" s="357">
        <v>74.85000000000001</v>
      </c>
      <c r="I21" s="422" t="s">
        <v>1274</v>
      </c>
    </row>
    <row r="22" spans="1:9" s="401" customFormat="1" ht="37.5" customHeight="1">
      <c r="A22" s="408" t="s">
        <v>660</v>
      </c>
      <c r="B22" s="378">
        <v>1300</v>
      </c>
      <c r="C22" s="378">
        <v>1300</v>
      </c>
      <c r="D22" s="378"/>
      <c r="E22" s="378">
        <v>1300</v>
      </c>
      <c r="F22" s="378">
        <v>1300</v>
      </c>
      <c r="G22" s="378"/>
      <c r="H22" s="357">
        <v>100</v>
      </c>
      <c r="I22" s="420" t="s">
        <v>1275</v>
      </c>
    </row>
    <row r="23" spans="1:9" s="401" customFormat="1" ht="25.5" customHeight="1">
      <c r="A23" s="408" t="s">
        <v>1276</v>
      </c>
      <c r="B23" s="343">
        <v>1728.5</v>
      </c>
      <c r="C23" s="343">
        <v>0</v>
      </c>
      <c r="D23" s="343">
        <v>0</v>
      </c>
      <c r="E23" s="343">
        <v>17311.024999999998</v>
      </c>
      <c r="F23" s="343">
        <v>14968</v>
      </c>
      <c r="G23" s="343">
        <v>0</v>
      </c>
      <c r="H23" s="357">
        <v>1001.5056407289557</v>
      </c>
      <c r="I23" s="423"/>
    </row>
    <row r="24" spans="1:9" s="401" customFormat="1" ht="31.5" customHeight="1">
      <c r="A24" s="411" t="s">
        <v>1277</v>
      </c>
      <c r="B24" s="343"/>
      <c r="C24" s="343"/>
      <c r="D24" s="343"/>
      <c r="E24" s="343">
        <v>14677</v>
      </c>
      <c r="F24" s="343">
        <v>14677</v>
      </c>
      <c r="G24" s="343"/>
      <c r="H24" s="357"/>
      <c r="I24" s="418"/>
    </row>
    <row r="25" spans="1:9" s="401" customFormat="1" ht="25.5" customHeight="1">
      <c r="A25" s="408" t="s">
        <v>1278</v>
      </c>
      <c r="B25" s="343">
        <v>400</v>
      </c>
      <c r="C25" s="378"/>
      <c r="D25" s="378"/>
      <c r="E25" s="378">
        <v>233.8</v>
      </c>
      <c r="F25" s="378"/>
      <c r="G25" s="378"/>
      <c r="H25" s="357">
        <v>58.45</v>
      </c>
      <c r="I25" s="423"/>
    </row>
    <row r="26" spans="1:9" s="401" customFormat="1" ht="25.5" customHeight="1">
      <c r="A26" s="408" t="s">
        <v>664</v>
      </c>
      <c r="B26" s="343">
        <v>1328.5</v>
      </c>
      <c r="C26" s="378"/>
      <c r="D26" s="378"/>
      <c r="E26" s="378">
        <v>2400.225</v>
      </c>
      <c r="F26" s="378">
        <v>291</v>
      </c>
      <c r="G26" s="378"/>
      <c r="H26" s="357">
        <v>180.67181031238238</v>
      </c>
      <c r="I26" s="418"/>
    </row>
    <row r="27" spans="1:9" s="401" customFormat="1" ht="25.5" customHeight="1">
      <c r="A27" s="408"/>
      <c r="B27" s="343"/>
      <c r="C27" s="378"/>
      <c r="D27" s="378"/>
      <c r="E27" s="378"/>
      <c r="F27" s="378"/>
      <c r="G27" s="378"/>
      <c r="H27" s="357"/>
      <c r="I27" s="418"/>
    </row>
    <row r="28" spans="1:9" s="401" customFormat="1" ht="25.5" customHeight="1">
      <c r="A28" s="408" t="s">
        <v>1279</v>
      </c>
      <c r="B28" s="343"/>
      <c r="C28" s="378"/>
      <c r="D28" s="378"/>
      <c r="E28" s="378"/>
      <c r="F28" s="378"/>
      <c r="G28" s="378"/>
      <c r="H28" s="357"/>
      <c r="I28" s="424"/>
    </row>
    <row r="29" spans="1:9" ht="25.5" customHeight="1">
      <c r="A29" s="412" t="s">
        <v>665</v>
      </c>
      <c r="B29" s="413">
        <v>219760.5</v>
      </c>
      <c r="C29" s="413">
        <v>208032</v>
      </c>
      <c r="D29" s="413">
        <v>10000</v>
      </c>
      <c r="E29" s="413">
        <v>274970.025</v>
      </c>
      <c r="F29" s="413">
        <v>271011</v>
      </c>
      <c r="G29" s="413">
        <v>35336</v>
      </c>
      <c r="H29" s="414">
        <v>125.12258799920824</v>
      </c>
      <c r="I29" s="423"/>
    </row>
    <row r="30" spans="1:9" ht="14.25">
      <c r="A30" s="401"/>
      <c r="B30" s="415"/>
      <c r="C30" s="415"/>
      <c r="D30" s="415"/>
      <c r="E30" s="415"/>
      <c r="F30" s="415"/>
      <c r="G30" s="415"/>
      <c r="H30" s="401"/>
      <c r="I30" s="425"/>
    </row>
    <row r="31" spans="1:9" ht="14.25">
      <c r="A31" s="401"/>
      <c r="B31" s="415"/>
      <c r="C31" s="415"/>
      <c r="D31" s="415"/>
      <c r="E31" s="415"/>
      <c r="F31" s="415"/>
      <c r="G31" s="415"/>
      <c r="H31" s="401"/>
      <c r="I31" s="425"/>
    </row>
    <row r="32" spans="1:9" ht="14.25">
      <c r="A32" s="401"/>
      <c r="B32" s="415"/>
      <c r="C32" s="415"/>
      <c r="D32" s="415"/>
      <c r="E32" s="415"/>
      <c r="F32" s="415"/>
      <c r="G32" s="415"/>
      <c r="H32" s="401"/>
      <c r="I32" s="425"/>
    </row>
    <row r="33" ht="14.25">
      <c r="I33" s="425"/>
    </row>
    <row r="34" ht="14.25">
      <c r="I34" s="426"/>
    </row>
    <row r="35" ht="14.25">
      <c r="I35" s="426"/>
    </row>
    <row r="36" ht="14.25">
      <c r="I36" s="426"/>
    </row>
  </sheetData>
  <sheetProtection/>
  <mergeCells count="1">
    <mergeCell ref="A1:I1"/>
  </mergeCells>
  <printOptions horizontalCentered="1"/>
  <pageMargins left="0.9798611111111111" right="0.9798611111111111" top="1.1805555555555556" bottom="0.9798611111111111" header="0.5118055555555555" footer="0.7909722222222222"/>
  <pageSetup firstPageNumber="119" useFirstPageNumber="1" fitToHeight="0" horizontalDpi="600" verticalDpi="600" orientation="landscape" paperSize="9" scale="84"/>
  <headerFooter>
    <oddFooter>&amp;C— &amp;P —</oddFooter>
  </headerFooter>
</worksheet>
</file>

<file path=xl/worksheets/sheet24.xml><?xml version="1.0" encoding="utf-8"?>
<worksheet xmlns="http://schemas.openxmlformats.org/spreadsheetml/2006/main" xmlns:r="http://schemas.openxmlformats.org/officeDocument/2006/relationships">
  <dimension ref="A2:D21"/>
  <sheetViews>
    <sheetView view="pageBreakPreview" zoomScaleSheetLayoutView="100" workbookViewId="0" topLeftCell="A22">
      <selection activeCell="A41" sqref="A41"/>
    </sheetView>
  </sheetViews>
  <sheetFormatPr defaultColWidth="9.00390625" defaultRowHeight="14.25"/>
  <cols>
    <col min="1" max="1" width="57.50390625" style="381" customWidth="1"/>
    <col min="2" max="2" width="21.75390625" style="381" customWidth="1"/>
    <col min="3" max="3" width="22.25390625" style="381" customWidth="1"/>
    <col min="4" max="4" width="35.375" style="381" customWidth="1"/>
    <col min="5" max="16384" width="9.00390625" style="381" customWidth="1"/>
  </cols>
  <sheetData>
    <row r="2" spans="1:4" ht="31.5" customHeight="1">
      <c r="A2" s="382" t="s">
        <v>1280</v>
      </c>
      <c r="B2" s="382"/>
      <c r="C2" s="382"/>
      <c r="D2" s="382"/>
    </row>
    <row r="3" spans="1:4" ht="21" customHeight="1">
      <c r="A3" s="383" t="s">
        <v>1281</v>
      </c>
      <c r="B3" s="384"/>
      <c r="C3" s="384"/>
      <c r="D3" s="385" t="s">
        <v>2</v>
      </c>
    </row>
    <row r="4" spans="1:4" ht="30" customHeight="1">
      <c r="A4" s="386" t="s">
        <v>570</v>
      </c>
      <c r="B4" s="386" t="s">
        <v>595</v>
      </c>
      <c r="C4" s="386" t="s">
        <v>1282</v>
      </c>
      <c r="D4" s="386" t="s">
        <v>95</v>
      </c>
    </row>
    <row r="5" spans="1:4" s="381" customFormat="1" ht="30.75" customHeight="1">
      <c r="A5" s="387" t="s">
        <v>1159</v>
      </c>
      <c r="B5" s="388">
        <f>B6+B9+B11+B14</f>
        <v>28125.129999999997</v>
      </c>
      <c r="C5" s="388">
        <f>C6+C9+C11+C14</f>
        <v>28125.129999999997</v>
      </c>
      <c r="D5" s="389"/>
    </row>
    <row r="6" spans="1:4" s="381" customFormat="1" ht="30.75" customHeight="1">
      <c r="A6" s="390" t="s">
        <v>582</v>
      </c>
      <c r="B6" s="391">
        <f>SUM(B7:B8)</f>
        <v>812.53</v>
      </c>
      <c r="C6" s="391">
        <f>SUM(C7:C8)</f>
        <v>812.53</v>
      </c>
      <c r="D6" s="392"/>
    </row>
    <row r="7" spans="1:4" s="381" customFormat="1" ht="30.75" customHeight="1">
      <c r="A7" s="390" t="s">
        <v>1283</v>
      </c>
      <c r="B7" s="393">
        <v>441</v>
      </c>
      <c r="C7" s="393">
        <v>441</v>
      </c>
      <c r="D7" s="392"/>
    </row>
    <row r="8" spans="1:4" s="381" customFormat="1" ht="30.75" customHeight="1">
      <c r="A8" s="390" t="s">
        <v>1284</v>
      </c>
      <c r="B8" s="393">
        <v>371.53</v>
      </c>
      <c r="C8" s="393">
        <v>371.53</v>
      </c>
      <c r="D8" s="392"/>
    </row>
    <row r="9" spans="1:4" s="381" customFormat="1" ht="30.75" customHeight="1">
      <c r="A9" s="390" t="s">
        <v>1285</v>
      </c>
      <c r="B9" s="391">
        <v>20457</v>
      </c>
      <c r="C9" s="391">
        <v>20457</v>
      </c>
      <c r="D9" s="392"/>
    </row>
    <row r="10" spans="1:4" s="381" customFormat="1" ht="30.75" customHeight="1">
      <c r="A10" s="390" t="s">
        <v>1286</v>
      </c>
      <c r="B10" s="391">
        <v>20457</v>
      </c>
      <c r="C10" s="391">
        <v>20457</v>
      </c>
      <c r="D10" s="392"/>
    </row>
    <row r="11" spans="1:4" s="381" customFormat="1" ht="30.75" customHeight="1">
      <c r="A11" s="390" t="s">
        <v>1287</v>
      </c>
      <c r="B11" s="391">
        <f>SUM(B12:B13)</f>
        <v>3087.5</v>
      </c>
      <c r="C11" s="391">
        <f>SUM(C12:C13)</f>
        <v>3087.5</v>
      </c>
      <c r="D11" s="392"/>
    </row>
    <row r="12" spans="1:4" s="381" customFormat="1" ht="30.75" customHeight="1">
      <c r="A12" s="390" t="s">
        <v>1288</v>
      </c>
      <c r="B12" s="391">
        <v>2608.5</v>
      </c>
      <c r="C12" s="391">
        <v>2608.5</v>
      </c>
      <c r="D12" s="392"/>
    </row>
    <row r="13" spans="1:4" s="381" customFormat="1" ht="30.75" customHeight="1">
      <c r="A13" s="390" t="s">
        <v>1289</v>
      </c>
      <c r="B13" s="394">
        <v>479</v>
      </c>
      <c r="C13" s="394">
        <v>479</v>
      </c>
      <c r="D13" s="395"/>
    </row>
    <row r="14" spans="1:4" ht="30.75" customHeight="1">
      <c r="A14" s="396" t="s">
        <v>1290</v>
      </c>
      <c r="B14" s="391">
        <f>SUM(B15:B21)</f>
        <v>3768.1</v>
      </c>
      <c r="C14" s="391">
        <f>SUM(C15:C21)</f>
        <v>3768.1</v>
      </c>
      <c r="D14" s="397"/>
    </row>
    <row r="15" spans="1:4" ht="30.75" customHeight="1">
      <c r="A15" s="398" t="s">
        <v>1291</v>
      </c>
      <c r="B15" s="391">
        <v>3.5</v>
      </c>
      <c r="C15" s="391">
        <v>3.5</v>
      </c>
      <c r="D15" s="399"/>
    </row>
    <row r="16" spans="1:4" ht="30.75" customHeight="1">
      <c r="A16" s="396" t="s">
        <v>1292</v>
      </c>
      <c r="B16" s="391">
        <v>109.1</v>
      </c>
      <c r="C16" s="391">
        <v>109.1</v>
      </c>
      <c r="D16" s="399"/>
    </row>
    <row r="17" spans="1:4" ht="30.75" customHeight="1">
      <c r="A17" s="396" t="s">
        <v>1293</v>
      </c>
      <c r="B17" s="391">
        <v>82.5</v>
      </c>
      <c r="C17" s="391">
        <v>82.5</v>
      </c>
      <c r="D17" s="399"/>
    </row>
    <row r="18" spans="1:4" ht="30.75" customHeight="1">
      <c r="A18" s="396" t="s">
        <v>1294</v>
      </c>
      <c r="B18" s="391">
        <v>1103</v>
      </c>
      <c r="C18" s="391">
        <v>1103</v>
      </c>
      <c r="D18" s="399"/>
    </row>
    <row r="19" spans="1:4" ht="30.75" customHeight="1">
      <c r="A19" s="396" t="s">
        <v>1295</v>
      </c>
      <c r="B19" s="391">
        <v>671</v>
      </c>
      <c r="C19" s="391">
        <v>671</v>
      </c>
      <c r="D19" s="399"/>
    </row>
    <row r="20" spans="1:4" ht="30.75" customHeight="1">
      <c r="A20" s="396" t="s">
        <v>1296</v>
      </c>
      <c r="B20" s="391">
        <v>750</v>
      </c>
      <c r="C20" s="391">
        <v>750</v>
      </c>
      <c r="D20" s="399"/>
    </row>
    <row r="21" spans="1:4" ht="30.75" customHeight="1">
      <c r="A21" s="396" t="s">
        <v>1297</v>
      </c>
      <c r="B21" s="391">
        <v>1049</v>
      </c>
      <c r="C21" s="391">
        <v>1049</v>
      </c>
      <c r="D21" s="399"/>
    </row>
  </sheetData>
  <sheetProtection/>
  <mergeCells count="1">
    <mergeCell ref="A2:D2"/>
  </mergeCells>
  <printOptions horizontalCentered="1"/>
  <pageMargins left="0.9798611111111111" right="0.9798611111111111" top="1.1805555555555556" bottom="0.9798611111111111" header="0.5118055555555555" footer="0.7909722222222222"/>
  <pageSetup firstPageNumber="122" useFirstPageNumber="1" fitToHeight="0" horizontalDpi="600" verticalDpi="600" orientation="landscape" paperSize="9" scale="84"/>
  <headerFooter>
    <oddFooter>&amp;C— &amp;P —</oddFooter>
  </headerFooter>
</worksheet>
</file>

<file path=xl/worksheets/sheet25.xml><?xml version="1.0" encoding="utf-8"?>
<worksheet xmlns="http://schemas.openxmlformats.org/spreadsheetml/2006/main" xmlns:r="http://schemas.openxmlformats.org/officeDocument/2006/relationships">
  <sheetPr>
    <tabColor indexed="10"/>
  </sheetPr>
  <dimension ref="A1:H14"/>
  <sheetViews>
    <sheetView view="pageBreakPreview" zoomScaleNormal="85" zoomScaleSheetLayoutView="100" workbookViewId="0" topLeftCell="A16">
      <selection activeCell="H14" sqref="H14"/>
    </sheetView>
  </sheetViews>
  <sheetFormatPr defaultColWidth="9.00390625" defaultRowHeight="14.25"/>
  <cols>
    <col min="1" max="1" width="34.125" style="368" customWidth="1"/>
    <col min="2" max="2" width="8.75390625" style="369" customWidth="1"/>
    <col min="3" max="3" width="10.375" style="369" customWidth="1"/>
    <col min="4" max="4" width="13.75390625" style="369" customWidth="1"/>
    <col min="5" max="5" width="37.125" style="369" customWidth="1"/>
    <col min="6" max="6" width="9.75390625" style="369" customWidth="1"/>
    <col min="7" max="7" width="10.875" style="369" customWidth="1"/>
    <col min="8" max="8" width="13.625" style="369" customWidth="1"/>
    <col min="9" max="16384" width="9.00390625" style="369" customWidth="1"/>
  </cols>
  <sheetData>
    <row r="1" spans="1:8" ht="29.25" customHeight="1">
      <c r="A1" s="370" t="s">
        <v>1298</v>
      </c>
      <c r="B1" s="370"/>
      <c r="C1" s="370"/>
      <c r="D1" s="370"/>
      <c r="E1" s="370"/>
      <c r="F1" s="370"/>
      <c r="G1" s="370"/>
      <c r="H1" s="370"/>
    </row>
    <row r="2" spans="1:8" s="367" customFormat="1" ht="18.75" customHeight="1">
      <c r="A2" s="371" t="s">
        <v>1299</v>
      </c>
      <c r="B2" s="372"/>
      <c r="C2" s="372"/>
      <c r="D2" s="372"/>
      <c r="E2" s="372"/>
      <c r="F2" s="372"/>
      <c r="G2" s="372"/>
      <c r="H2" s="373" t="s">
        <v>2</v>
      </c>
    </row>
    <row r="3" spans="1:8" s="367" customFormat="1" ht="42.75" customHeight="1">
      <c r="A3" s="374" t="s">
        <v>1300</v>
      </c>
      <c r="B3" s="375" t="s">
        <v>5</v>
      </c>
      <c r="C3" s="375" t="s">
        <v>641</v>
      </c>
      <c r="D3" s="375" t="s">
        <v>1301</v>
      </c>
      <c r="E3" s="374" t="s">
        <v>1302</v>
      </c>
      <c r="F3" s="375" t="s">
        <v>4</v>
      </c>
      <c r="G3" s="375" t="s">
        <v>641</v>
      </c>
      <c r="H3" s="375" t="s">
        <v>1301</v>
      </c>
    </row>
    <row r="4" spans="1:8" s="367" customFormat="1" ht="34.5" customHeight="1">
      <c r="A4" s="376" t="s">
        <v>575</v>
      </c>
      <c r="B4" s="377"/>
      <c r="C4" s="377"/>
      <c r="D4" s="377"/>
      <c r="E4" s="376" t="s">
        <v>1303</v>
      </c>
      <c r="F4" s="377"/>
      <c r="G4" s="377"/>
      <c r="H4" s="377"/>
    </row>
    <row r="5" spans="1:8" s="367" customFormat="1" ht="34.5" customHeight="1">
      <c r="A5" s="376" t="s">
        <v>576</v>
      </c>
      <c r="B5" s="377"/>
      <c r="C5" s="377"/>
      <c r="D5" s="377"/>
      <c r="E5" s="376" t="s">
        <v>583</v>
      </c>
      <c r="F5" s="378">
        <v>-399</v>
      </c>
      <c r="G5" s="378">
        <v>-399</v>
      </c>
      <c r="H5" s="379">
        <f>F5/G5*100</f>
        <v>100</v>
      </c>
    </row>
    <row r="6" spans="1:8" s="367" customFormat="1" ht="34.5" customHeight="1">
      <c r="A6" s="376" t="s">
        <v>577</v>
      </c>
      <c r="B6" s="377"/>
      <c r="C6" s="377"/>
      <c r="D6" s="377"/>
      <c r="E6" s="376"/>
      <c r="F6" s="377"/>
      <c r="G6" s="378"/>
      <c r="H6" s="377"/>
    </row>
    <row r="7" spans="1:8" s="367" customFormat="1" ht="34.5" customHeight="1">
      <c r="A7" s="376" t="s">
        <v>578</v>
      </c>
      <c r="B7" s="377"/>
      <c r="C7" s="377"/>
      <c r="D7" s="377"/>
      <c r="E7" s="376"/>
      <c r="F7" s="377"/>
      <c r="G7" s="378"/>
      <c r="H7" s="377"/>
    </row>
    <row r="8" spans="1:8" s="367" customFormat="1" ht="34.5" customHeight="1">
      <c r="A8" s="376" t="s">
        <v>579</v>
      </c>
      <c r="B8" s="377"/>
      <c r="C8" s="377"/>
      <c r="D8" s="377"/>
      <c r="E8" s="376"/>
      <c r="F8" s="377"/>
      <c r="G8" s="378"/>
      <c r="H8" s="377"/>
    </row>
    <row r="9" spans="1:8" s="367" customFormat="1" ht="34.5" customHeight="1">
      <c r="A9" s="376"/>
      <c r="B9" s="377"/>
      <c r="C9" s="377"/>
      <c r="D9" s="377"/>
      <c r="E9" s="376"/>
      <c r="F9" s="377"/>
      <c r="G9" s="378"/>
      <c r="H9" s="377"/>
    </row>
    <row r="10" spans="1:8" s="367" customFormat="1" ht="34.5" customHeight="1">
      <c r="A10" s="380" t="s">
        <v>1304</v>
      </c>
      <c r="B10" s="380"/>
      <c r="C10" s="380"/>
      <c r="D10" s="380"/>
      <c r="E10" s="380" t="s">
        <v>1305</v>
      </c>
      <c r="F10" s="378">
        <v>-399</v>
      </c>
      <c r="G10" s="378">
        <v>-399</v>
      </c>
      <c r="H10" s="379">
        <f>F10/G10*100</f>
        <v>100</v>
      </c>
    </row>
    <row r="11" spans="1:8" s="367" customFormat="1" ht="34.5" customHeight="1">
      <c r="A11" s="376"/>
      <c r="B11" s="376"/>
      <c r="C11" s="376"/>
      <c r="D11" s="376"/>
      <c r="E11" s="376"/>
      <c r="F11" s="376"/>
      <c r="G11" s="378"/>
      <c r="H11" s="376"/>
    </row>
    <row r="12" spans="1:8" s="367" customFormat="1" ht="34.5" customHeight="1">
      <c r="A12" s="376" t="s">
        <v>634</v>
      </c>
      <c r="B12" s="378">
        <v>-399</v>
      </c>
      <c r="C12" s="376">
        <v>-399</v>
      </c>
      <c r="D12" s="379">
        <f>C12/B12*100</f>
        <v>100</v>
      </c>
      <c r="E12" s="376" t="s">
        <v>1306</v>
      </c>
      <c r="F12" s="376">
        <v>0</v>
      </c>
      <c r="G12" s="378">
        <v>0</v>
      </c>
      <c r="H12" s="376"/>
    </row>
    <row r="13" spans="1:8" s="367" customFormat="1" ht="34.5" customHeight="1">
      <c r="A13" s="376"/>
      <c r="B13" s="376"/>
      <c r="C13" s="376"/>
      <c r="D13" s="379"/>
      <c r="E13" s="376"/>
      <c r="F13" s="376"/>
      <c r="G13" s="378"/>
      <c r="H13" s="376"/>
    </row>
    <row r="14" spans="1:8" s="367" customFormat="1" ht="34.5" customHeight="1">
      <c r="A14" s="380" t="s">
        <v>1307</v>
      </c>
      <c r="B14" s="378">
        <v>-399</v>
      </c>
      <c r="C14" s="376">
        <v>-399</v>
      </c>
      <c r="D14" s="379">
        <f>C14/B14*100</f>
        <v>100</v>
      </c>
      <c r="E14" s="380" t="s">
        <v>1308</v>
      </c>
      <c r="F14" s="378">
        <v>-399</v>
      </c>
      <c r="G14" s="378">
        <v>-399</v>
      </c>
      <c r="H14" s="379">
        <f>F14/G14*100</f>
        <v>100</v>
      </c>
    </row>
  </sheetData>
  <sheetProtection/>
  <mergeCells count="1">
    <mergeCell ref="A1:H1"/>
  </mergeCells>
  <printOptions horizontalCentered="1"/>
  <pageMargins left="0.9798611111111111" right="0.9798611111111111" top="1.1805555555555556" bottom="0.9798611111111111" header="0.5118055555555555" footer="0.7909722222222222"/>
  <pageSetup firstPageNumber="124" useFirstPageNumber="1" fitToHeight="0" horizontalDpi="600" verticalDpi="600" orientation="landscape" paperSize="9" scale="84"/>
  <headerFooter>
    <oddFooter>&amp;C— &amp;P —</oddFooter>
  </headerFooter>
</worksheet>
</file>

<file path=xl/worksheets/sheet26.xml><?xml version="1.0" encoding="utf-8"?>
<worksheet xmlns="http://schemas.openxmlformats.org/spreadsheetml/2006/main" xmlns:r="http://schemas.openxmlformats.org/officeDocument/2006/relationships">
  <sheetPr>
    <tabColor indexed="10"/>
  </sheetPr>
  <dimension ref="A1:I40"/>
  <sheetViews>
    <sheetView showZeros="0" view="pageBreakPreview" zoomScaleNormal="85" zoomScaleSheetLayoutView="100" workbookViewId="0" topLeftCell="A34">
      <selection activeCell="G39" sqref="G39"/>
    </sheetView>
  </sheetViews>
  <sheetFormatPr defaultColWidth="8.75390625" defaultRowHeight="14.25"/>
  <cols>
    <col min="1" max="1" width="33.75390625" style="347" customWidth="1"/>
    <col min="2" max="3" width="9.875" style="347" customWidth="1"/>
    <col min="4" max="4" width="10.50390625" style="345" customWidth="1"/>
    <col min="5" max="5" width="32.75390625" style="345" customWidth="1"/>
    <col min="6" max="6" width="9.75390625" style="345" customWidth="1"/>
    <col min="7" max="7" width="9.75390625" style="347" customWidth="1"/>
    <col min="8" max="8" width="10.50390625" style="347" customWidth="1"/>
    <col min="9" max="9" width="11.375" style="347" customWidth="1"/>
    <col min="10" max="254" width="8.75390625" style="347" customWidth="1"/>
    <col min="255" max="16384" width="8.75390625" style="348" customWidth="1"/>
  </cols>
  <sheetData>
    <row r="1" spans="1:9" s="345" customFormat="1" ht="29.25" customHeight="1">
      <c r="A1" s="349" t="s">
        <v>1309</v>
      </c>
      <c r="B1" s="349"/>
      <c r="C1" s="349"/>
      <c r="D1" s="349"/>
      <c r="E1" s="349"/>
      <c r="F1" s="349"/>
      <c r="G1" s="349"/>
      <c r="H1" s="349"/>
      <c r="I1" s="349"/>
    </row>
    <row r="2" spans="1:9" s="346" customFormat="1" ht="18.75" customHeight="1">
      <c r="A2" s="350" t="s">
        <v>1310</v>
      </c>
      <c r="B2" s="351"/>
      <c r="C2" s="351"/>
      <c r="D2" s="352"/>
      <c r="E2" s="352"/>
      <c r="F2" s="352"/>
      <c r="G2" s="353" t="s">
        <v>2</v>
      </c>
      <c r="H2" s="353"/>
      <c r="I2" s="353"/>
    </row>
    <row r="3" spans="1:9" s="347" customFormat="1" ht="45" customHeight="1">
      <c r="A3" s="354" t="s">
        <v>91</v>
      </c>
      <c r="B3" s="354" t="s">
        <v>571</v>
      </c>
      <c r="C3" s="354" t="s">
        <v>595</v>
      </c>
      <c r="D3" s="354" t="s">
        <v>668</v>
      </c>
      <c r="E3" s="354" t="s">
        <v>94</v>
      </c>
      <c r="F3" s="354" t="s">
        <v>571</v>
      </c>
      <c r="G3" s="354" t="s">
        <v>595</v>
      </c>
      <c r="H3" s="354" t="s">
        <v>668</v>
      </c>
      <c r="I3" s="354" t="s">
        <v>95</v>
      </c>
    </row>
    <row r="4" spans="1:9" s="330" customFormat="1" ht="29.25" customHeight="1">
      <c r="A4" s="355" t="s">
        <v>96</v>
      </c>
      <c r="B4" s="356">
        <v>25441</v>
      </c>
      <c r="C4" s="356">
        <f>SUM(C5:C9)</f>
        <v>23497.759471</v>
      </c>
      <c r="D4" s="357">
        <f aca="true" t="shared" si="0" ref="D4:D22">C4/B4*100</f>
        <v>92.36177615266696</v>
      </c>
      <c r="E4" s="355" t="s">
        <v>96</v>
      </c>
      <c r="F4" s="356">
        <v>34645.19</v>
      </c>
      <c r="G4" s="356">
        <v>35562.598728</v>
      </c>
      <c r="H4" s="357">
        <f aca="true" t="shared" si="1" ref="H4:H6">G4/F4*100</f>
        <v>102.64801182501813</v>
      </c>
      <c r="I4" s="360"/>
    </row>
    <row r="5" spans="1:9" s="346" customFormat="1" ht="29.25" customHeight="1">
      <c r="A5" s="355" t="s">
        <v>97</v>
      </c>
      <c r="B5" s="356">
        <v>21552.94</v>
      </c>
      <c r="C5" s="356">
        <v>20380.759471</v>
      </c>
      <c r="D5" s="357">
        <f t="shared" si="0"/>
        <v>94.56138917010858</v>
      </c>
      <c r="E5" s="355" t="s">
        <v>98</v>
      </c>
      <c r="F5" s="356">
        <v>34376.32</v>
      </c>
      <c r="G5" s="356">
        <v>35382.598728</v>
      </c>
      <c r="H5" s="357">
        <f t="shared" si="1"/>
        <v>102.92724389347086</v>
      </c>
      <c r="I5" s="360"/>
    </row>
    <row r="6" spans="1:9" s="346" customFormat="1" ht="29.25" customHeight="1">
      <c r="A6" s="355" t="s">
        <v>99</v>
      </c>
      <c r="B6" s="356">
        <v>2647</v>
      </c>
      <c r="C6" s="356">
        <v>2647</v>
      </c>
      <c r="D6" s="357">
        <f t="shared" si="0"/>
        <v>100</v>
      </c>
      <c r="E6" s="355" t="s">
        <v>100</v>
      </c>
      <c r="F6" s="356">
        <v>268.87</v>
      </c>
      <c r="G6" s="356">
        <v>180</v>
      </c>
      <c r="H6" s="357">
        <f t="shared" si="1"/>
        <v>66.94685163833823</v>
      </c>
      <c r="I6" s="360"/>
    </row>
    <row r="7" spans="1:9" s="346" customFormat="1" ht="29.25" customHeight="1">
      <c r="A7" s="355" t="s">
        <v>101</v>
      </c>
      <c r="B7" s="356">
        <v>686.7</v>
      </c>
      <c r="C7" s="356">
        <v>300</v>
      </c>
      <c r="D7" s="357">
        <f t="shared" si="0"/>
        <v>43.6871996505024</v>
      </c>
      <c r="E7" s="355" t="s">
        <v>102</v>
      </c>
      <c r="F7" s="356">
        <v>0</v>
      </c>
      <c r="G7" s="356">
        <v>0</v>
      </c>
      <c r="H7" s="357"/>
      <c r="I7" s="360"/>
    </row>
    <row r="8" spans="1:9" s="346" customFormat="1" ht="29.25" customHeight="1">
      <c r="A8" s="355" t="s">
        <v>103</v>
      </c>
      <c r="B8" s="356">
        <v>512.04</v>
      </c>
      <c r="C8" s="356">
        <v>150</v>
      </c>
      <c r="D8" s="357">
        <f t="shared" si="0"/>
        <v>29.294586360440594</v>
      </c>
      <c r="E8" s="355">
        <v>0</v>
      </c>
      <c r="F8" s="356">
        <v>0</v>
      </c>
      <c r="G8" s="356">
        <v>0</v>
      </c>
      <c r="H8" s="357"/>
      <c r="I8" s="360"/>
    </row>
    <row r="9" spans="1:9" s="346" customFormat="1" ht="29.25" customHeight="1">
      <c r="A9" s="355" t="s">
        <v>104</v>
      </c>
      <c r="B9" s="356">
        <v>42.32</v>
      </c>
      <c r="C9" s="356">
        <v>20</v>
      </c>
      <c r="D9" s="357">
        <f t="shared" si="0"/>
        <v>47.25897920604915</v>
      </c>
      <c r="E9" s="355"/>
      <c r="F9" s="356"/>
      <c r="G9" s="356"/>
      <c r="H9" s="357"/>
      <c r="I9" s="360"/>
    </row>
    <row r="10" spans="1:9" s="346" customFormat="1" ht="29.25" customHeight="1">
      <c r="A10" s="358" t="s">
        <v>588</v>
      </c>
      <c r="B10" s="356">
        <v>173563.27</v>
      </c>
      <c r="C10" s="356">
        <v>175372.704132</v>
      </c>
      <c r="D10" s="357">
        <f t="shared" si="0"/>
        <v>101.04252134221719</v>
      </c>
      <c r="E10" s="358" t="s">
        <v>588</v>
      </c>
      <c r="F10" s="356">
        <v>144975.99</v>
      </c>
      <c r="G10" s="356">
        <v>159766.712053</v>
      </c>
      <c r="H10" s="357">
        <f aca="true" t="shared" si="2" ref="H10:H13">G10/F10*100</f>
        <v>110.20218730908478</v>
      </c>
      <c r="I10" s="361"/>
    </row>
    <row r="11" spans="1:9" s="346" customFormat="1" ht="29.25" customHeight="1">
      <c r="A11" s="355" t="s">
        <v>112</v>
      </c>
      <c r="B11" s="356">
        <v>166065.79</v>
      </c>
      <c r="C11" s="356">
        <v>162586.590932</v>
      </c>
      <c r="D11" s="357">
        <f t="shared" si="0"/>
        <v>97.9049272773158</v>
      </c>
      <c r="E11" s="355" t="s">
        <v>113</v>
      </c>
      <c r="F11" s="356">
        <v>113417.18</v>
      </c>
      <c r="G11" s="356">
        <v>142360.147053</v>
      </c>
      <c r="H11" s="357">
        <f t="shared" si="2"/>
        <v>125.5190325248785</v>
      </c>
      <c r="I11" s="361"/>
    </row>
    <row r="12" spans="1:9" s="346" customFormat="1" ht="29.25" customHeight="1">
      <c r="A12" s="355" t="s">
        <v>99</v>
      </c>
      <c r="B12" s="356">
        <v>4550.45</v>
      </c>
      <c r="C12" s="356">
        <v>10216.1132</v>
      </c>
      <c r="D12" s="357">
        <f t="shared" si="0"/>
        <v>224.50775637574307</v>
      </c>
      <c r="E12" s="355" t="s">
        <v>100</v>
      </c>
      <c r="F12" s="356">
        <v>255.29</v>
      </c>
      <c r="G12" s="356">
        <v>300</v>
      </c>
      <c r="H12" s="357">
        <f t="shared" si="2"/>
        <v>117.51341611500648</v>
      </c>
      <c r="I12" s="361"/>
    </row>
    <row r="13" spans="1:9" ht="29.25" customHeight="1">
      <c r="A13" s="355" t="s">
        <v>101</v>
      </c>
      <c r="B13" s="356">
        <v>2645.14</v>
      </c>
      <c r="C13" s="356">
        <v>2360</v>
      </c>
      <c r="D13" s="357">
        <f t="shared" si="0"/>
        <v>89.22023030917079</v>
      </c>
      <c r="E13" s="355" t="s">
        <v>102</v>
      </c>
      <c r="F13" s="356">
        <v>31303.52</v>
      </c>
      <c r="G13" s="356">
        <v>17106.565</v>
      </c>
      <c r="H13" s="357">
        <f t="shared" si="2"/>
        <v>54.64741664835137</v>
      </c>
      <c r="I13" s="361"/>
    </row>
    <row r="14" spans="1:9" ht="29.25" customHeight="1">
      <c r="A14" s="355" t="s">
        <v>103</v>
      </c>
      <c r="B14" s="356">
        <v>67.49</v>
      </c>
      <c r="C14" s="356">
        <v>100</v>
      </c>
      <c r="D14" s="357">
        <f t="shared" si="0"/>
        <v>148.1700992739665</v>
      </c>
      <c r="E14" s="355">
        <v>0</v>
      </c>
      <c r="F14" s="356">
        <v>0</v>
      </c>
      <c r="G14" s="356">
        <v>0</v>
      </c>
      <c r="H14" s="357"/>
      <c r="I14" s="361"/>
    </row>
    <row r="15" spans="1:9" ht="29.25" customHeight="1">
      <c r="A15" s="355" t="s">
        <v>104</v>
      </c>
      <c r="B15" s="356">
        <v>234.4</v>
      </c>
      <c r="C15" s="356">
        <v>110</v>
      </c>
      <c r="D15" s="357">
        <f t="shared" si="0"/>
        <v>46.92832764505119</v>
      </c>
      <c r="E15" s="355">
        <v>0</v>
      </c>
      <c r="F15" s="356">
        <v>0</v>
      </c>
      <c r="G15" s="356">
        <v>0</v>
      </c>
      <c r="H15" s="357"/>
      <c r="I15" s="361"/>
    </row>
    <row r="16" spans="1:9" ht="29.25" customHeight="1">
      <c r="A16" s="358" t="s">
        <v>589</v>
      </c>
      <c r="B16" s="356">
        <v>309003.77</v>
      </c>
      <c r="C16" s="356">
        <v>285632.2238</v>
      </c>
      <c r="D16" s="357">
        <f t="shared" si="0"/>
        <v>92.43648509531128</v>
      </c>
      <c r="E16" s="358" t="s">
        <v>589</v>
      </c>
      <c r="F16" s="356">
        <v>249308.25999999998</v>
      </c>
      <c r="G16" s="356">
        <v>278362.805168</v>
      </c>
      <c r="H16" s="357">
        <f aca="true" t="shared" si="3" ref="H16:H19">G16/F16*100</f>
        <v>111.65406439722454</v>
      </c>
      <c r="I16" s="362"/>
    </row>
    <row r="17" spans="1:9" ht="29.25" customHeight="1">
      <c r="A17" s="355" t="s">
        <v>112</v>
      </c>
      <c r="B17" s="356">
        <v>131724.49</v>
      </c>
      <c r="C17" s="356">
        <v>95560.2418</v>
      </c>
      <c r="D17" s="357">
        <f t="shared" si="0"/>
        <v>72.54553940577034</v>
      </c>
      <c r="E17" s="355" t="s">
        <v>113</v>
      </c>
      <c r="F17" s="356">
        <v>222062.85</v>
      </c>
      <c r="G17" s="356">
        <v>244680.871568</v>
      </c>
      <c r="H17" s="357">
        <f t="shared" si="3"/>
        <v>110.18541443019396</v>
      </c>
      <c r="I17" s="362"/>
    </row>
    <row r="18" spans="1:9" ht="29.25" customHeight="1">
      <c r="A18" s="355" t="s">
        <v>99</v>
      </c>
      <c r="B18" s="356">
        <v>170271.39</v>
      </c>
      <c r="C18" s="356">
        <v>182161.982</v>
      </c>
      <c r="D18" s="357">
        <f t="shared" si="0"/>
        <v>106.98331763192863</v>
      </c>
      <c r="E18" s="355" t="s">
        <v>115</v>
      </c>
      <c r="F18" s="356">
        <v>22872.14</v>
      </c>
      <c r="G18" s="356">
        <v>29862.62</v>
      </c>
      <c r="H18" s="357">
        <f t="shared" si="3"/>
        <v>130.56329665698095</v>
      </c>
      <c r="I18" s="362"/>
    </row>
    <row r="19" spans="1:9" ht="29.25" customHeight="1">
      <c r="A19" s="355" t="s">
        <v>101</v>
      </c>
      <c r="B19" s="356">
        <v>2178.25</v>
      </c>
      <c r="C19" s="356">
        <v>2710</v>
      </c>
      <c r="D19" s="357">
        <f t="shared" si="0"/>
        <v>124.41179846206818</v>
      </c>
      <c r="E19" s="355" t="s">
        <v>102</v>
      </c>
      <c r="F19" s="356">
        <v>4373.27</v>
      </c>
      <c r="G19" s="356">
        <v>3819.3136</v>
      </c>
      <c r="H19" s="357">
        <f t="shared" si="3"/>
        <v>87.33313058649476</v>
      </c>
      <c r="I19" s="362"/>
    </row>
    <row r="20" spans="1:9" ht="29.25" customHeight="1">
      <c r="A20" s="355" t="s">
        <v>104</v>
      </c>
      <c r="B20" s="356">
        <v>4829.64</v>
      </c>
      <c r="C20" s="356">
        <v>5200</v>
      </c>
      <c r="D20" s="357">
        <f t="shared" si="0"/>
        <v>107.66848046645299</v>
      </c>
      <c r="E20" s="355"/>
      <c r="F20" s="356"/>
      <c r="G20" s="356"/>
      <c r="H20" s="357"/>
      <c r="I20" s="362"/>
    </row>
    <row r="21" spans="1:9" ht="29.25" customHeight="1">
      <c r="A21" s="358" t="s">
        <v>590</v>
      </c>
      <c r="B21" s="356">
        <v>25376.94</v>
      </c>
      <c r="C21" s="356">
        <v>27667.827652</v>
      </c>
      <c r="D21" s="357">
        <f t="shared" si="0"/>
        <v>109.02743850125351</v>
      </c>
      <c r="E21" s="358" t="s">
        <v>590</v>
      </c>
      <c r="F21" s="356">
        <v>40870</v>
      </c>
      <c r="G21" s="356">
        <v>27451.237975</v>
      </c>
      <c r="H21" s="357">
        <f aca="true" t="shared" si="4" ref="H21:H24">G21/F21*100</f>
        <v>67.16720816001957</v>
      </c>
      <c r="I21" s="363">
        <f>SUM(I22:I26)</f>
        <v>0</v>
      </c>
    </row>
    <row r="22" spans="1:9" ht="29.25" customHeight="1">
      <c r="A22" s="355" t="s">
        <v>117</v>
      </c>
      <c r="B22" s="356">
        <v>21439.32</v>
      </c>
      <c r="C22" s="356">
        <v>27417.827652</v>
      </c>
      <c r="D22" s="357">
        <f t="shared" si="0"/>
        <v>127.88571490140545</v>
      </c>
      <c r="E22" s="355" t="s">
        <v>118</v>
      </c>
      <c r="F22" s="356">
        <v>31245.08</v>
      </c>
      <c r="G22" s="356">
        <v>25964.957975</v>
      </c>
      <c r="H22" s="357">
        <f t="shared" si="4"/>
        <v>83.10094893340008</v>
      </c>
      <c r="I22" s="364"/>
    </row>
    <row r="23" spans="1:9" ht="29.25" customHeight="1">
      <c r="A23" s="355" t="s">
        <v>99</v>
      </c>
      <c r="B23" s="356"/>
      <c r="C23" s="356">
        <v>0</v>
      </c>
      <c r="D23" s="357"/>
      <c r="E23" s="355" t="s">
        <v>119</v>
      </c>
      <c r="F23" s="356">
        <v>370.74</v>
      </c>
      <c r="G23" s="356">
        <v>200.28</v>
      </c>
      <c r="H23" s="357">
        <f t="shared" si="4"/>
        <v>54.021686357015696</v>
      </c>
      <c r="I23" s="364"/>
    </row>
    <row r="24" spans="1:9" ht="29.25" customHeight="1">
      <c r="A24" s="355" t="s">
        <v>101</v>
      </c>
      <c r="B24" s="356">
        <v>182.62</v>
      </c>
      <c r="C24" s="356">
        <v>250</v>
      </c>
      <c r="D24" s="357">
        <f aca="true" t="shared" si="5" ref="D24:D28">C24/B24*100</f>
        <v>136.89628737268643</v>
      </c>
      <c r="E24" s="355" t="s">
        <v>120</v>
      </c>
      <c r="F24" s="356">
        <v>424</v>
      </c>
      <c r="G24" s="356">
        <v>600</v>
      </c>
      <c r="H24" s="357">
        <f t="shared" si="4"/>
        <v>141.50943396226415</v>
      </c>
      <c r="I24" s="364"/>
    </row>
    <row r="25" spans="1:9" ht="29.25" customHeight="1">
      <c r="A25" s="355" t="s">
        <v>104</v>
      </c>
      <c r="B25" s="356">
        <v>0</v>
      </c>
      <c r="C25" s="356">
        <v>0</v>
      </c>
      <c r="D25" s="357"/>
      <c r="E25" s="355" t="s">
        <v>102</v>
      </c>
      <c r="F25" s="356">
        <v>0</v>
      </c>
      <c r="G25" s="356">
        <v>0</v>
      </c>
      <c r="H25" s="357"/>
      <c r="I25" s="364"/>
    </row>
    <row r="26" spans="1:9" ht="29.25" customHeight="1">
      <c r="A26" s="355" t="s">
        <v>1311</v>
      </c>
      <c r="B26" s="356">
        <v>3755</v>
      </c>
      <c r="C26" s="356"/>
      <c r="D26" s="357">
        <v>0</v>
      </c>
      <c r="E26" s="355" t="s">
        <v>122</v>
      </c>
      <c r="F26" s="356">
        <v>8830</v>
      </c>
      <c r="G26" s="356">
        <v>686</v>
      </c>
      <c r="H26" s="357">
        <f aca="true" t="shared" si="6" ref="H26:H29">G26/F26*100</f>
        <v>7.768969422423557</v>
      </c>
      <c r="I26" s="364"/>
    </row>
    <row r="27" spans="1:9" ht="29.25" customHeight="1">
      <c r="A27" s="358" t="s">
        <v>592</v>
      </c>
      <c r="B27" s="356">
        <v>13049.85</v>
      </c>
      <c r="C27" s="356">
        <v>13087.9351</v>
      </c>
      <c r="D27" s="357">
        <f t="shared" si="5"/>
        <v>100.29184320126285</v>
      </c>
      <c r="E27" s="358" t="s">
        <v>592</v>
      </c>
      <c r="F27" s="356">
        <v>7184.41</v>
      </c>
      <c r="G27" s="356">
        <v>8311.3824</v>
      </c>
      <c r="H27" s="357">
        <f t="shared" si="6"/>
        <v>115.68635977067012</v>
      </c>
      <c r="I27" s="363">
        <f>SUM(I28:I37)</f>
        <v>0</v>
      </c>
    </row>
    <row r="28" spans="1:9" ht="29.25" customHeight="1">
      <c r="A28" s="355" t="s">
        <v>124</v>
      </c>
      <c r="B28" s="356">
        <v>12650.02</v>
      </c>
      <c r="C28" s="356">
        <v>11337.3351</v>
      </c>
      <c r="D28" s="357">
        <f t="shared" si="5"/>
        <v>89.62306067500289</v>
      </c>
      <c r="E28" s="355" t="s">
        <v>125</v>
      </c>
      <c r="F28" s="356">
        <v>1861.9</v>
      </c>
      <c r="G28" s="356">
        <v>2272.356</v>
      </c>
      <c r="H28" s="357">
        <f t="shared" si="6"/>
        <v>122.0450077877437</v>
      </c>
      <c r="I28" s="364"/>
    </row>
    <row r="29" spans="1:9" ht="29.25" customHeight="1">
      <c r="A29" s="355" t="s">
        <v>99</v>
      </c>
      <c r="B29" s="356"/>
      <c r="C29" s="356">
        <v>0</v>
      </c>
      <c r="D29" s="357"/>
      <c r="E29" s="355" t="s">
        <v>126</v>
      </c>
      <c r="F29" s="356">
        <v>107.92</v>
      </c>
      <c r="G29" s="356">
        <v>306</v>
      </c>
      <c r="H29" s="357">
        <f t="shared" si="6"/>
        <v>283.54336545589325</v>
      </c>
      <c r="I29" s="364"/>
    </row>
    <row r="30" spans="1:9" ht="29.25" customHeight="1">
      <c r="A30" s="355" t="s">
        <v>101</v>
      </c>
      <c r="B30" s="356">
        <v>297.49</v>
      </c>
      <c r="C30" s="356">
        <v>1600</v>
      </c>
      <c r="D30" s="357">
        <f aca="true" t="shared" si="7" ref="D30:D32">C30/B30*100</f>
        <v>537.8332044774613</v>
      </c>
      <c r="E30" s="355" t="s">
        <v>127</v>
      </c>
      <c r="F30" s="356"/>
      <c r="G30" s="356">
        <v>2.3176</v>
      </c>
      <c r="H30" s="357"/>
      <c r="I30" s="364"/>
    </row>
    <row r="31" spans="1:9" ht="29.25" customHeight="1">
      <c r="A31" s="355" t="s">
        <v>103</v>
      </c>
      <c r="B31" s="356">
        <v>47.51</v>
      </c>
      <c r="C31" s="356">
        <v>90.6</v>
      </c>
      <c r="D31" s="357">
        <f t="shared" si="7"/>
        <v>190.6966954325405</v>
      </c>
      <c r="E31" s="355" t="s">
        <v>128</v>
      </c>
      <c r="F31" s="356"/>
      <c r="G31" s="356">
        <v>135</v>
      </c>
      <c r="H31" s="357"/>
      <c r="I31" s="364"/>
    </row>
    <row r="32" spans="1:9" ht="29.25" customHeight="1">
      <c r="A32" s="355" t="s">
        <v>104</v>
      </c>
      <c r="B32" s="356">
        <v>54.83</v>
      </c>
      <c r="C32" s="356">
        <v>60</v>
      </c>
      <c r="D32" s="357">
        <f t="shared" si="7"/>
        <v>109.42914462885282</v>
      </c>
      <c r="E32" s="355" t="s">
        <v>129</v>
      </c>
      <c r="F32" s="356">
        <v>2161.91</v>
      </c>
      <c r="G32" s="356">
        <v>90</v>
      </c>
      <c r="H32" s="357"/>
      <c r="I32" s="364"/>
    </row>
    <row r="33" spans="1:9" ht="29.25" customHeight="1">
      <c r="A33" s="355"/>
      <c r="B33" s="356">
        <v>0</v>
      </c>
      <c r="C33" s="356">
        <v>0</v>
      </c>
      <c r="D33" s="357">
        <v>0</v>
      </c>
      <c r="E33" s="355" t="s">
        <v>130</v>
      </c>
      <c r="F33" s="356">
        <v>304.95</v>
      </c>
      <c r="G33" s="356">
        <v>3200</v>
      </c>
      <c r="H33" s="357">
        <f aca="true" t="shared" si="8" ref="H33:H38">G33/F33*100</f>
        <v>1049.3523528447288</v>
      </c>
      <c r="I33" s="364"/>
    </row>
    <row r="34" spans="1:9" ht="29.25" customHeight="1">
      <c r="A34" s="355"/>
      <c r="B34" s="356">
        <v>0</v>
      </c>
      <c r="C34" s="356">
        <v>0</v>
      </c>
      <c r="D34" s="357">
        <v>0</v>
      </c>
      <c r="E34" s="355" t="s">
        <v>131</v>
      </c>
      <c r="F34" s="356"/>
      <c r="G34" s="356">
        <v>141.6</v>
      </c>
      <c r="H34" s="357"/>
      <c r="I34" s="364"/>
    </row>
    <row r="35" spans="1:9" ht="29.25" customHeight="1">
      <c r="A35" s="355"/>
      <c r="B35" s="356">
        <v>0</v>
      </c>
      <c r="C35" s="356">
        <v>0</v>
      </c>
      <c r="D35" s="357">
        <v>0</v>
      </c>
      <c r="E35" s="355" t="s">
        <v>100</v>
      </c>
      <c r="F35" s="356"/>
      <c r="G35" s="356">
        <v>28.764</v>
      </c>
      <c r="H35" s="357"/>
      <c r="I35" s="364"/>
    </row>
    <row r="36" spans="1:9" ht="29.25" customHeight="1">
      <c r="A36" s="355"/>
      <c r="B36" s="356">
        <v>0</v>
      </c>
      <c r="C36" s="356">
        <v>0</v>
      </c>
      <c r="D36" s="357">
        <v>0</v>
      </c>
      <c r="E36" s="355" t="s">
        <v>102</v>
      </c>
      <c r="F36" s="356">
        <v>1887.73</v>
      </c>
      <c r="G36" s="356">
        <v>1001.6448</v>
      </c>
      <c r="H36" s="357">
        <f t="shared" si="8"/>
        <v>53.060808484264165</v>
      </c>
      <c r="I36" s="364"/>
    </row>
    <row r="37" spans="1:9" ht="29.25" customHeight="1">
      <c r="A37" s="355"/>
      <c r="B37" s="356">
        <v>0</v>
      </c>
      <c r="C37" s="356">
        <v>0</v>
      </c>
      <c r="D37" s="357">
        <v>0</v>
      </c>
      <c r="E37" s="355" t="s">
        <v>132</v>
      </c>
      <c r="F37" s="356">
        <v>860</v>
      </c>
      <c r="G37" s="356">
        <v>1133.7</v>
      </c>
      <c r="H37" s="357">
        <f t="shared" si="8"/>
        <v>131.82558139534882</v>
      </c>
      <c r="I37" s="364"/>
    </row>
    <row r="38" spans="1:9" ht="29.25" customHeight="1">
      <c r="A38" s="359" t="s">
        <v>133</v>
      </c>
      <c r="B38" s="356">
        <f aca="true" t="shared" si="9" ref="B38:G38">(B4+B10+B16+B21+B27)</f>
        <v>546434.83</v>
      </c>
      <c r="C38" s="356">
        <f t="shared" si="9"/>
        <v>525258.450155</v>
      </c>
      <c r="D38" s="357">
        <f>C38/B38*100</f>
        <v>96.1246284675887</v>
      </c>
      <c r="E38" s="359" t="s">
        <v>134</v>
      </c>
      <c r="F38" s="356">
        <f t="shared" si="9"/>
        <v>476983.8499999999</v>
      </c>
      <c r="G38" s="356">
        <f t="shared" si="9"/>
        <v>509454.736324</v>
      </c>
      <c r="H38" s="357">
        <f t="shared" si="8"/>
        <v>106.80754418079357</v>
      </c>
      <c r="I38" s="365"/>
    </row>
    <row r="39" spans="1:9" ht="29.25" customHeight="1">
      <c r="A39" s="359" t="s">
        <v>135</v>
      </c>
      <c r="B39" s="356"/>
      <c r="C39" s="356">
        <v>460873</v>
      </c>
      <c r="D39" s="357"/>
      <c r="E39" s="359" t="s">
        <v>669</v>
      </c>
      <c r="F39" s="356"/>
      <c r="G39" s="356">
        <f>C39+C38-G38</f>
        <v>476676.713831</v>
      </c>
      <c r="H39" s="357"/>
      <c r="I39" s="366"/>
    </row>
    <row r="40" spans="1:9" ht="29.25" customHeight="1">
      <c r="A40" s="359" t="s">
        <v>133</v>
      </c>
      <c r="B40" s="356"/>
      <c r="C40" s="356">
        <f>C38+C39</f>
        <v>986131.450155</v>
      </c>
      <c r="D40" s="357"/>
      <c r="E40" s="359" t="s">
        <v>134</v>
      </c>
      <c r="F40" s="356"/>
      <c r="G40" s="356">
        <f>G38+G39</f>
        <v>986131.450155</v>
      </c>
      <c r="H40" s="357"/>
      <c r="I40" s="366"/>
    </row>
  </sheetData>
  <sheetProtection/>
  <mergeCells count="2">
    <mergeCell ref="A1:I1"/>
    <mergeCell ref="G2:I2"/>
  </mergeCells>
  <printOptions horizontalCentered="1"/>
  <pageMargins left="0.9798611111111111" right="0.9798611111111111" top="1.1805555555555556" bottom="0.9798611111111111" header="0.5118055555555555" footer="0.7909722222222222"/>
  <pageSetup firstPageNumber="125" useFirstPageNumber="1" fitToHeight="0" horizontalDpi="600" verticalDpi="600" orientation="landscape" paperSize="9" scale="84"/>
  <headerFooter>
    <oddFooter>&amp;C— &amp;P —</oddFooter>
  </headerFooter>
</worksheet>
</file>

<file path=xl/worksheets/sheet27.xml><?xml version="1.0" encoding="utf-8"?>
<worksheet xmlns="http://schemas.openxmlformats.org/spreadsheetml/2006/main" xmlns:r="http://schemas.openxmlformats.org/officeDocument/2006/relationships">
  <sheetPr>
    <tabColor indexed="24"/>
    <pageSetUpPr fitToPage="1"/>
  </sheetPr>
  <dimension ref="A1:E8"/>
  <sheetViews>
    <sheetView view="pageBreakPreview" zoomScaleSheetLayoutView="100" workbookViewId="0" topLeftCell="A1">
      <selection activeCell="B8" sqref="B8"/>
    </sheetView>
  </sheetViews>
  <sheetFormatPr defaultColWidth="9.00390625" defaultRowHeight="14.25"/>
  <cols>
    <col min="1" max="1" width="35.75390625" style="330" customWidth="1"/>
    <col min="2" max="4" width="19.625" style="330" customWidth="1"/>
    <col min="5" max="5" width="43.75390625" style="330" customWidth="1"/>
    <col min="6" max="16384" width="9.00390625" style="330" customWidth="1"/>
  </cols>
  <sheetData>
    <row r="1" spans="1:5" s="330" customFormat="1" ht="29.25" customHeight="1">
      <c r="A1" s="334" t="s">
        <v>1312</v>
      </c>
      <c r="B1" s="334"/>
      <c r="C1" s="334"/>
      <c r="D1" s="334"/>
      <c r="E1" s="334"/>
    </row>
    <row r="2" spans="1:5" s="331" customFormat="1" ht="18.75" customHeight="1">
      <c r="A2" s="333" t="s">
        <v>1313</v>
      </c>
      <c r="B2" s="333"/>
      <c r="C2" s="333"/>
      <c r="D2" s="333"/>
      <c r="E2" s="335" t="s">
        <v>2</v>
      </c>
    </row>
    <row r="3" spans="1:5" s="332" customFormat="1" ht="37.5" customHeight="1">
      <c r="A3" s="336" t="s">
        <v>570</v>
      </c>
      <c r="B3" s="337" t="s">
        <v>1314</v>
      </c>
      <c r="C3" s="338"/>
      <c r="D3" s="339"/>
      <c r="E3" s="340" t="s">
        <v>95</v>
      </c>
    </row>
    <row r="4" spans="1:5" s="332" customFormat="1" ht="37.5" customHeight="1">
      <c r="A4" s="341"/>
      <c r="B4" s="340" t="s">
        <v>1315</v>
      </c>
      <c r="C4" s="340" t="s">
        <v>1316</v>
      </c>
      <c r="D4" s="340" t="s">
        <v>1317</v>
      </c>
      <c r="E4" s="340"/>
    </row>
    <row r="5" spans="1:5" s="333" customFormat="1" ht="37.5" customHeight="1">
      <c r="A5" s="342" t="s">
        <v>1318</v>
      </c>
      <c r="B5" s="343">
        <f aca="true" t="shared" si="0" ref="B5:B8">C5+D5</f>
        <v>4026324</v>
      </c>
      <c r="C5" s="343">
        <v>2313224</v>
      </c>
      <c r="D5" s="343">
        <v>1713100</v>
      </c>
      <c r="E5" s="342"/>
    </row>
    <row r="6" spans="1:5" s="333" customFormat="1" ht="37.5" customHeight="1">
      <c r="A6" s="342" t="s">
        <v>1319</v>
      </c>
      <c r="B6" s="343">
        <f t="shared" si="0"/>
        <v>1147192</v>
      </c>
      <c r="C6" s="343">
        <v>792892</v>
      </c>
      <c r="D6" s="343">
        <v>354300</v>
      </c>
      <c r="E6" s="342"/>
    </row>
    <row r="7" spans="1:5" s="333" customFormat="1" ht="37.5" customHeight="1">
      <c r="A7" s="342" t="s">
        <v>1320</v>
      </c>
      <c r="B7" s="343">
        <f>SUM(C7:D7)</f>
        <v>4286600</v>
      </c>
      <c r="C7" s="343">
        <v>2414400</v>
      </c>
      <c r="D7" s="343">
        <v>1872200</v>
      </c>
      <c r="E7" s="344"/>
    </row>
    <row r="8" spans="1:5" s="333" customFormat="1" ht="37.5" customHeight="1">
      <c r="A8" s="342" t="s">
        <v>1319</v>
      </c>
      <c r="B8" s="343">
        <f t="shared" si="0"/>
        <v>1151700</v>
      </c>
      <c r="C8" s="343">
        <v>793200</v>
      </c>
      <c r="D8" s="343">
        <v>358500</v>
      </c>
      <c r="E8" s="344"/>
    </row>
  </sheetData>
  <sheetProtection/>
  <mergeCells count="3">
    <mergeCell ref="A1:E1"/>
    <mergeCell ref="B3:D3"/>
    <mergeCell ref="A3:A4"/>
  </mergeCells>
  <printOptions horizontalCentered="1"/>
  <pageMargins left="0.9798611111111111" right="0.9798611111111111" top="1.1805555555555556" bottom="0.9798611111111111" header="0.5118055555555555" footer="0.7909722222222222"/>
  <pageSetup firstPageNumber="128" useFirstPageNumber="1" fitToHeight="0" fitToWidth="1" horizontalDpi="600" verticalDpi="600" orientation="landscape" paperSize="9" scale="84"/>
  <headerFooter>
    <oddFooter>&amp;C— &amp;P —</oddFooter>
  </headerFooter>
</worksheet>
</file>

<file path=xl/worksheets/sheet28.xml><?xml version="1.0" encoding="utf-8"?>
<worksheet xmlns="http://schemas.openxmlformats.org/spreadsheetml/2006/main" xmlns:r="http://schemas.openxmlformats.org/officeDocument/2006/relationships">
  <sheetPr>
    <tabColor indexed="10"/>
  </sheetPr>
  <dimension ref="A1:IV282"/>
  <sheetViews>
    <sheetView showZeros="0" tabSelected="1" zoomScaleSheetLayoutView="115" workbookViewId="0" topLeftCell="A1">
      <pane xSplit="3" ySplit="5" topLeftCell="D119" activePane="bottomRight" state="frozen"/>
      <selection pane="bottomRight" activeCell="B119" sqref="B119:C119"/>
    </sheetView>
  </sheetViews>
  <sheetFormatPr defaultColWidth="7.25390625" defaultRowHeight="14.25"/>
  <cols>
    <col min="1" max="1" width="3.75390625" style="10" customWidth="1"/>
    <col min="2" max="2" width="8.125" style="11" customWidth="1"/>
    <col min="3" max="3" width="5.75390625" style="12" customWidth="1"/>
    <col min="4" max="4" width="6.875" style="13" customWidth="1"/>
    <col min="5" max="5" width="7.75390625" style="14" customWidth="1"/>
    <col min="6" max="6" width="7.50390625" style="14" customWidth="1"/>
    <col min="7" max="7" width="6.875" style="14" customWidth="1"/>
    <col min="8" max="8" width="7.875" style="14" customWidth="1"/>
    <col min="9" max="9" width="7.375" style="14" customWidth="1"/>
    <col min="10" max="10" width="5.50390625" style="15" customWidth="1"/>
    <col min="11" max="11" width="35.00390625" style="111" customWidth="1"/>
    <col min="12" max="12" width="19.50390625" style="4" customWidth="1"/>
    <col min="13" max="13" width="7.50390625" style="16" customWidth="1"/>
    <col min="14" max="14" width="8.25390625" style="17" customWidth="1"/>
    <col min="15" max="15" width="7.25390625" style="9" customWidth="1"/>
    <col min="16" max="16" width="7.25390625" style="112" customWidth="1"/>
    <col min="17" max="18" width="7.25390625" style="18" customWidth="1"/>
    <col min="19" max="242" width="7.25390625" style="9" customWidth="1"/>
    <col min="243" max="245" width="7.25390625" style="19" customWidth="1"/>
    <col min="246" max="253" width="7.25390625" style="20" customWidth="1"/>
    <col min="254" max="16384" width="7.25390625" style="21" customWidth="1"/>
  </cols>
  <sheetData>
    <row r="1" spans="1:256" s="1" customFormat="1" ht="28.5">
      <c r="A1" s="22" t="s">
        <v>1321</v>
      </c>
      <c r="B1" s="22"/>
      <c r="C1" s="22"/>
      <c r="D1" s="23"/>
      <c r="E1" s="22"/>
      <c r="F1" s="22"/>
      <c r="G1" s="22"/>
      <c r="H1" s="22"/>
      <c r="I1" s="22"/>
      <c r="J1" s="22"/>
      <c r="K1" s="58"/>
      <c r="L1" s="58"/>
      <c r="M1" s="58"/>
      <c r="N1" s="59"/>
      <c r="O1" s="130"/>
      <c r="P1" s="131"/>
      <c r="Q1" s="60"/>
      <c r="R1" s="60"/>
      <c r="II1" s="90"/>
      <c r="IJ1" s="90"/>
      <c r="IK1" s="90"/>
      <c r="IL1" s="96"/>
      <c r="IM1" s="96"/>
      <c r="IN1" s="96"/>
      <c r="IO1" s="96"/>
      <c r="IP1" s="96"/>
      <c r="IQ1" s="96"/>
      <c r="IR1" s="96"/>
      <c r="IS1" s="96"/>
      <c r="IT1" s="100"/>
      <c r="IU1" s="100"/>
      <c r="IV1" s="100"/>
    </row>
    <row r="2" spans="1:256" s="2" customFormat="1" ht="21" customHeight="1">
      <c r="A2" s="24" t="s">
        <v>1322</v>
      </c>
      <c r="B2" s="24"/>
      <c r="C2" s="25"/>
      <c r="D2" s="26"/>
      <c r="E2" s="24"/>
      <c r="F2" s="24"/>
      <c r="G2" s="24"/>
      <c r="H2" s="24"/>
      <c r="I2" s="24"/>
      <c r="J2" s="61"/>
      <c r="K2" s="62"/>
      <c r="L2" s="132" t="s">
        <v>2</v>
      </c>
      <c r="M2" s="62"/>
      <c r="N2" s="63"/>
      <c r="O2" s="133"/>
      <c r="P2" s="134"/>
      <c r="Q2" s="64"/>
      <c r="R2" s="64"/>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91"/>
      <c r="IJ2" s="91"/>
      <c r="IK2" s="91"/>
      <c r="IL2" s="97"/>
      <c r="IM2" s="97"/>
      <c r="IN2" s="97"/>
      <c r="IO2" s="97"/>
      <c r="IP2" s="97"/>
      <c r="IQ2" s="97"/>
      <c r="IR2" s="97"/>
      <c r="IS2" s="97"/>
      <c r="IT2" s="101"/>
      <c r="IU2" s="101"/>
      <c r="IV2" s="101"/>
    </row>
    <row r="3" spans="1:256" s="3" customFormat="1" ht="18" customHeight="1">
      <c r="A3" s="27" t="s">
        <v>1323</v>
      </c>
      <c r="B3" s="28" t="s">
        <v>1324</v>
      </c>
      <c r="C3" s="28" t="s">
        <v>1325</v>
      </c>
      <c r="D3" s="29" t="s">
        <v>1326</v>
      </c>
      <c r="E3" s="30" t="s">
        <v>1327</v>
      </c>
      <c r="F3" s="30"/>
      <c r="G3" s="30"/>
      <c r="H3" s="30"/>
      <c r="I3" s="30"/>
      <c r="J3" s="30"/>
      <c r="K3" s="28" t="s">
        <v>1328</v>
      </c>
      <c r="L3" s="28" t="s">
        <v>1329</v>
      </c>
      <c r="M3" s="28" t="s">
        <v>1330</v>
      </c>
      <c r="N3" s="66" t="s">
        <v>1331</v>
      </c>
      <c r="O3" s="135" t="s">
        <v>1332</v>
      </c>
      <c r="P3" s="136" t="s">
        <v>1333</v>
      </c>
      <c r="Q3" s="67"/>
      <c r="R3" s="67"/>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92"/>
      <c r="IJ3" s="92"/>
      <c r="IK3" s="92"/>
      <c r="IL3" s="98"/>
      <c r="IM3" s="98"/>
      <c r="IN3" s="98"/>
      <c r="IO3" s="98"/>
      <c r="IP3" s="98"/>
      <c r="IQ3" s="98"/>
      <c r="IR3" s="98"/>
      <c r="IS3" s="98"/>
      <c r="IT3" s="102"/>
      <c r="IU3" s="102"/>
      <c r="IV3" s="102"/>
    </row>
    <row r="4" spans="1:256" s="3" customFormat="1" ht="13.5" customHeight="1">
      <c r="A4" s="27"/>
      <c r="B4" s="28"/>
      <c r="C4" s="28"/>
      <c r="D4" s="29"/>
      <c r="E4" s="31" t="s">
        <v>1334</v>
      </c>
      <c r="F4" s="32" t="s">
        <v>1327</v>
      </c>
      <c r="G4" s="32"/>
      <c r="H4" s="31" t="s">
        <v>1335</v>
      </c>
      <c r="I4" s="32" t="s">
        <v>1327</v>
      </c>
      <c r="J4" s="32"/>
      <c r="K4" s="28"/>
      <c r="L4" s="28"/>
      <c r="M4" s="28"/>
      <c r="N4" s="66"/>
      <c r="O4" s="137"/>
      <c r="P4" s="136"/>
      <c r="Q4" s="161"/>
      <c r="R4" s="67"/>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92"/>
      <c r="IJ4" s="92"/>
      <c r="IK4" s="92"/>
      <c r="IL4" s="98"/>
      <c r="IM4" s="98"/>
      <c r="IN4" s="98"/>
      <c r="IO4" s="98"/>
      <c r="IP4" s="98"/>
      <c r="IQ4" s="98"/>
      <c r="IR4" s="98"/>
      <c r="IS4" s="98"/>
      <c r="IT4" s="102"/>
      <c r="IU4" s="102"/>
      <c r="IV4" s="102"/>
    </row>
    <row r="5" spans="1:256" s="3" customFormat="1" ht="36.75" customHeight="1">
      <c r="A5" s="27"/>
      <c r="B5" s="28"/>
      <c r="C5" s="28"/>
      <c r="D5" s="29"/>
      <c r="E5" s="31"/>
      <c r="F5" s="33" t="s">
        <v>1336</v>
      </c>
      <c r="G5" s="28" t="s">
        <v>1337</v>
      </c>
      <c r="H5" s="31"/>
      <c r="I5" s="33" t="s">
        <v>1336</v>
      </c>
      <c r="J5" s="28" t="s">
        <v>1338</v>
      </c>
      <c r="K5" s="28"/>
      <c r="L5" s="28"/>
      <c r="M5" s="28"/>
      <c r="N5" s="66"/>
      <c r="O5" s="138"/>
      <c r="P5" s="136"/>
      <c r="Q5" s="161"/>
      <c r="R5" s="67"/>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92"/>
      <c r="IJ5" s="92"/>
      <c r="IK5" s="92"/>
      <c r="IL5" s="98"/>
      <c r="IM5" s="98"/>
      <c r="IN5" s="98"/>
      <c r="IO5" s="98"/>
      <c r="IP5" s="98"/>
      <c r="IQ5" s="98"/>
      <c r="IR5" s="98"/>
      <c r="IS5" s="98"/>
      <c r="IT5" s="102"/>
      <c r="IU5" s="102"/>
      <c r="IV5" s="102"/>
    </row>
    <row r="6" spans="1:245" s="4" customFormat="1" ht="16.5" customHeight="1">
      <c r="A6" s="34"/>
      <c r="B6" s="35" t="s">
        <v>1339</v>
      </c>
      <c r="C6" s="35"/>
      <c r="D6" s="36">
        <f aca="true" t="shared" si="0" ref="D6:J6">+D7+D92+D119+D136+D152+D159+D174+D204</f>
        <v>604095.1799999999</v>
      </c>
      <c r="E6" s="36">
        <f t="shared" si="0"/>
        <v>388795.18</v>
      </c>
      <c r="F6" s="36">
        <f t="shared" si="0"/>
        <v>300718.79</v>
      </c>
      <c r="G6" s="36">
        <f t="shared" si="0"/>
        <v>88076.39</v>
      </c>
      <c r="H6" s="36">
        <f t="shared" si="0"/>
        <v>215300</v>
      </c>
      <c r="I6" s="36">
        <f t="shared" si="0"/>
        <v>209300</v>
      </c>
      <c r="J6" s="36">
        <f t="shared" si="0"/>
        <v>6000</v>
      </c>
      <c r="K6" s="139"/>
      <c r="L6" s="139"/>
      <c r="M6" s="69"/>
      <c r="N6" s="70"/>
      <c r="O6" s="140"/>
      <c r="P6" s="70"/>
      <c r="Q6" s="67"/>
      <c r="R6" s="67"/>
      <c r="II6" s="93"/>
      <c r="IJ6" s="93"/>
      <c r="IK6" s="93"/>
    </row>
    <row r="7" spans="1:245" s="4" customFormat="1" ht="42" customHeight="1">
      <c r="A7" s="34"/>
      <c r="B7" s="113" t="s">
        <v>1340</v>
      </c>
      <c r="C7" s="114"/>
      <c r="D7" s="36">
        <f>+D8+D50+D65+D86</f>
        <v>87769</v>
      </c>
      <c r="E7" s="36">
        <f aca="true" t="shared" si="1" ref="D7:H7">+E8+E50+E65+E86</f>
        <v>82769</v>
      </c>
      <c r="F7" s="36">
        <f t="shared" si="1"/>
        <v>58679.41</v>
      </c>
      <c r="G7" s="36">
        <f t="shared" si="1"/>
        <v>24089.59</v>
      </c>
      <c r="H7" s="36">
        <f t="shared" si="1"/>
        <v>5000</v>
      </c>
      <c r="I7" s="36">
        <f aca="true" t="shared" si="2" ref="G7:J7">+I8+I50+I65</f>
        <v>5000</v>
      </c>
      <c r="J7" s="36">
        <f t="shared" si="2"/>
        <v>0</v>
      </c>
      <c r="K7" s="139"/>
      <c r="L7" s="139"/>
      <c r="M7" s="69"/>
      <c r="N7" s="70"/>
      <c r="O7" s="140"/>
      <c r="P7" s="70"/>
      <c r="Q7" s="67"/>
      <c r="R7" s="67"/>
      <c r="II7" s="93"/>
      <c r="IJ7" s="93"/>
      <c r="IK7" s="93"/>
    </row>
    <row r="8" spans="1:245" s="4" customFormat="1" ht="27.75" customHeight="1">
      <c r="A8" s="34"/>
      <c r="B8" s="113" t="s">
        <v>1341</v>
      </c>
      <c r="C8" s="114"/>
      <c r="D8" s="36">
        <f aca="true" t="shared" si="3" ref="D8:J8">SUM(D9:D49)</f>
        <v>41381.17</v>
      </c>
      <c r="E8" s="36">
        <f t="shared" si="3"/>
        <v>41381.17</v>
      </c>
      <c r="F8" s="36">
        <f t="shared" si="3"/>
        <v>24176.759999999995</v>
      </c>
      <c r="G8" s="36">
        <f t="shared" si="3"/>
        <v>17204.41</v>
      </c>
      <c r="H8" s="36">
        <f t="shared" si="3"/>
        <v>0</v>
      </c>
      <c r="I8" s="36">
        <f t="shared" si="3"/>
        <v>0</v>
      </c>
      <c r="J8" s="36">
        <f t="shared" si="3"/>
        <v>0</v>
      </c>
      <c r="K8" s="139"/>
      <c r="L8" s="139"/>
      <c r="M8" s="69"/>
      <c r="N8" s="70"/>
      <c r="O8" s="140"/>
      <c r="P8" s="70"/>
      <c r="Q8" s="67"/>
      <c r="R8" s="67"/>
      <c r="II8" s="93"/>
      <c r="IJ8" s="93"/>
      <c r="IK8" s="93"/>
    </row>
    <row r="9" spans="1:256" s="5" customFormat="1" ht="106.5" customHeight="1">
      <c r="A9" s="115">
        <v>1</v>
      </c>
      <c r="B9" s="116" t="s">
        <v>1342</v>
      </c>
      <c r="C9" s="117" t="s">
        <v>1343</v>
      </c>
      <c r="D9" s="36">
        <f aca="true" t="shared" si="4" ref="D9:D19">+E9+H9</f>
        <v>922.32</v>
      </c>
      <c r="E9" s="36">
        <f aca="true" t="shared" si="5" ref="E9:E19">+F9+G9</f>
        <v>922.32</v>
      </c>
      <c r="F9" s="118"/>
      <c r="G9" s="118">
        <v>922.32</v>
      </c>
      <c r="H9" s="36">
        <f aca="true" t="shared" si="6" ref="H9:H18">+I9+J9</f>
        <v>0</v>
      </c>
      <c r="I9" s="118"/>
      <c r="J9" s="118"/>
      <c r="K9" s="141" t="s">
        <v>1344</v>
      </c>
      <c r="L9" s="141" t="s">
        <v>1345</v>
      </c>
      <c r="M9" s="142">
        <v>2300249</v>
      </c>
      <c r="N9" s="143" t="s">
        <v>1346</v>
      </c>
      <c r="O9" s="144" t="s">
        <v>1347</v>
      </c>
      <c r="P9" s="141" t="s">
        <v>1343</v>
      </c>
      <c r="Q9" s="162"/>
      <c r="R9" s="162"/>
      <c r="S9" s="83"/>
      <c r="T9" s="83"/>
      <c r="U9" s="83"/>
      <c r="V9" s="83"/>
      <c r="W9" s="83"/>
      <c r="X9" s="83"/>
      <c r="Y9" s="83"/>
      <c r="Z9" s="83"/>
      <c r="AA9" s="83"/>
      <c r="AB9" s="83"/>
      <c r="AC9" s="83"/>
      <c r="AD9" s="83"/>
      <c r="AE9" s="83"/>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94"/>
      <c r="IJ9" s="94"/>
      <c r="IK9" s="94"/>
      <c r="IL9" s="99"/>
      <c r="IM9" s="99"/>
      <c r="IN9" s="99"/>
      <c r="IO9" s="99"/>
      <c r="IP9" s="99"/>
      <c r="IQ9" s="99"/>
      <c r="IR9" s="99"/>
      <c r="IS9" s="99"/>
      <c r="IT9" s="103"/>
      <c r="IU9" s="103"/>
      <c r="IV9" s="103"/>
    </row>
    <row r="10" spans="1:256" s="5" customFormat="1" ht="190.5" customHeight="1">
      <c r="A10" s="115">
        <v>2</v>
      </c>
      <c r="B10" s="116" t="s">
        <v>1348</v>
      </c>
      <c r="C10" s="117" t="s">
        <v>1343</v>
      </c>
      <c r="D10" s="36">
        <f t="shared" si="4"/>
        <v>292.93</v>
      </c>
      <c r="E10" s="36">
        <f t="shared" si="5"/>
        <v>292.93</v>
      </c>
      <c r="F10" s="118"/>
      <c r="G10" s="118">
        <v>292.93</v>
      </c>
      <c r="H10" s="36">
        <f t="shared" si="6"/>
        <v>0</v>
      </c>
      <c r="I10" s="118"/>
      <c r="J10" s="118"/>
      <c r="K10" s="141" t="s">
        <v>1349</v>
      </c>
      <c r="L10" s="141" t="s">
        <v>1350</v>
      </c>
      <c r="M10" s="142">
        <v>2300249</v>
      </c>
      <c r="N10" s="143" t="s">
        <v>1346</v>
      </c>
      <c r="O10" s="144" t="s">
        <v>1347</v>
      </c>
      <c r="P10" s="141" t="s">
        <v>1343</v>
      </c>
      <c r="Q10" s="162"/>
      <c r="R10" s="67"/>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94"/>
      <c r="IJ10" s="94"/>
      <c r="IK10" s="94"/>
      <c r="IL10" s="99"/>
      <c r="IM10" s="99"/>
      <c r="IN10" s="99"/>
      <c r="IO10" s="99"/>
      <c r="IP10" s="99"/>
      <c r="IQ10" s="99"/>
      <c r="IR10" s="99"/>
      <c r="IS10" s="99"/>
      <c r="IT10" s="103"/>
      <c r="IU10" s="103"/>
      <c r="IV10" s="103"/>
    </row>
    <row r="11" spans="1:256" s="5" customFormat="1" ht="99" customHeight="1">
      <c r="A11" s="115">
        <v>3</v>
      </c>
      <c r="B11" s="116" t="s">
        <v>1351</v>
      </c>
      <c r="C11" s="117" t="s">
        <v>1343</v>
      </c>
      <c r="D11" s="36">
        <f t="shared" si="4"/>
        <v>144.67</v>
      </c>
      <c r="E11" s="36">
        <f t="shared" si="5"/>
        <v>144.67</v>
      </c>
      <c r="F11" s="118"/>
      <c r="G11" s="118">
        <v>144.67</v>
      </c>
      <c r="H11" s="36">
        <f t="shared" si="6"/>
        <v>0</v>
      </c>
      <c r="I11" s="118"/>
      <c r="J11" s="118"/>
      <c r="K11" s="141" t="s">
        <v>1352</v>
      </c>
      <c r="L11" s="141" t="s">
        <v>1353</v>
      </c>
      <c r="M11" s="142">
        <v>2300249</v>
      </c>
      <c r="N11" s="143" t="s">
        <v>1346</v>
      </c>
      <c r="O11" s="144" t="s">
        <v>1347</v>
      </c>
      <c r="P11" s="141" t="s">
        <v>1343</v>
      </c>
      <c r="Q11" s="162"/>
      <c r="R11" s="163"/>
      <c r="S11" s="95"/>
      <c r="T11" s="95"/>
      <c r="U11" s="95"/>
      <c r="V11" s="95"/>
      <c r="W11" s="95"/>
      <c r="X11" s="95"/>
      <c r="Y11" s="95"/>
      <c r="Z11" s="95"/>
      <c r="AA11" s="95"/>
      <c r="AB11" s="95"/>
      <c r="AC11" s="95"/>
      <c r="AD11" s="95"/>
      <c r="AE11" s="95"/>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94"/>
      <c r="IJ11" s="94"/>
      <c r="IK11" s="94"/>
      <c r="IL11" s="99"/>
      <c r="IM11" s="99"/>
      <c r="IN11" s="99"/>
      <c r="IO11" s="99"/>
      <c r="IP11" s="99"/>
      <c r="IQ11" s="99"/>
      <c r="IR11" s="99"/>
      <c r="IS11" s="99"/>
      <c r="IT11" s="103"/>
      <c r="IU11" s="103"/>
      <c r="IV11" s="103"/>
    </row>
    <row r="12" spans="1:256" s="5" customFormat="1" ht="115.5" customHeight="1">
      <c r="A12" s="115">
        <v>4</v>
      </c>
      <c r="B12" s="116" t="s">
        <v>1354</v>
      </c>
      <c r="C12" s="117" t="s">
        <v>1343</v>
      </c>
      <c r="D12" s="36">
        <f t="shared" si="4"/>
        <v>108.47</v>
      </c>
      <c r="E12" s="36">
        <f t="shared" si="5"/>
        <v>108.47</v>
      </c>
      <c r="F12" s="118"/>
      <c r="G12" s="118">
        <v>108.47</v>
      </c>
      <c r="H12" s="36">
        <f t="shared" si="6"/>
        <v>0</v>
      </c>
      <c r="I12" s="118"/>
      <c r="J12" s="118"/>
      <c r="K12" s="141" t="s">
        <v>1355</v>
      </c>
      <c r="L12" s="141" t="s">
        <v>1356</v>
      </c>
      <c r="M12" s="142">
        <v>2300249</v>
      </c>
      <c r="N12" s="143" t="s">
        <v>1346</v>
      </c>
      <c r="O12" s="144" t="s">
        <v>1347</v>
      </c>
      <c r="P12" s="141" t="s">
        <v>1343</v>
      </c>
      <c r="Q12" s="162"/>
      <c r="R12" s="67"/>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94"/>
      <c r="IJ12" s="94"/>
      <c r="IK12" s="94"/>
      <c r="IL12" s="99"/>
      <c r="IM12" s="99"/>
      <c r="IN12" s="99"/>
      <c r="IO12" s="99"/>
      <c r="IP12" s="99"/>
      <c r="IQ12" s="99"/>
      <c r="IR12" s="99"/>
      <c r="IS12" s="99"/>
      <c r="IT12" s="103"/>
      <c r="IU12" s="103"/>
      <c r="IV12" s="103"/>
    </row>
    <row r="13" spans="1:256" s="5" customFormat="1" ht="169.5" customHeight="1">
      <c r="A13" s="115">
        <v>5</v>
      </c>
      <c r="B13" s="116" t="s">
        <v>1357</v>
      </c>
      <c r="C13" s="117" t="s">
        <v>1343</v>
      </c>
      <c r="D13" s="36">
        <f t="shared" si="4"/>
        <v>1398.09</v>
      </c>
      <c r="E13" s="36">
        <f t="shared" si="5"/>
        <v>1398.09</v>
      </c>
      <c r="F13" s="118"/>
      <c r="G13" s="118">
        <v>1398.09</v>
      </c>
      <c r="H13" s="36">
        <f t="shared" si="6"/>
        <v>0</v>
      </c>
      <c r="I13" s="118"/>
      <c r="J13" s="118"/>
      <c r="K13" s="141" t="s">
        <v>1358</v>
      </c>
      <c r="L13" s="141" t="s">
        <v>1359</v>
      </c>
      <c r="M13" s="142">
        <v>2300249</v>
      </c>
      <c r="N13" s="143" t="s">
        <v>1346</v>
      </c>
      <c r="O13" s="144" t="s">
        <v>1347</v>
      </c>
      <c r="P13" s="141" t="s">
        <v>1343</v>
      </c>
      <c r="Q13" s="162"/>
      <c r="R13" s="162"/>
      <c r="S13" s="83"/>
      <c r="T13" s="83"/>
      <c r="U13" s="83"/>
      <c r="V13" s="83"/>
      <c r="W13" s="83"/>
      <c r="X13" s="83"/>
      <c r="Y13" s="83"/>
      <c r="Z13" s="83"/>
      <c r="AA13" s="83"/>
      <c r="AB13" s="83"/>
      <c r="AC13" s="83"/>
      <c r="AD13" s="83"/>
      <c r="AE13" s="83"/>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94"/>
      <c r="IJ13" s="94"/>
      <c r="IK13" s="94"/>
      <c r="IL13" s="99"/>
      <c r="IM13" s="99"/>
      <c r="IN13" s="99"/>
      <c r="IO13" s="99"/>
      <c r="IP13" s="99"/>
      <c r="IQ13" s="99"/>
      <c r="IR13" s="99"/>
      <c r="IS13" s="99"/>
      <c r="IT13" s="103"/>
      <c r="IU13" s="103"/>
      <c r="IV13" s="103"/>
    </row>
    <row r="14" spans="1:256" s="5" customFormat="1" ht="120" customHeight="1">
      <c r="A14" s="115">
        <v>6</v>
      </c>
      <c r="B14" s="116" t="s">
        <v>1360</v>
      </c>
      <c r="C14" s="117" t="s">
        <v>1343</v>
      </c>
      <c r="D14" s="36">
        <f t="shared" si="4"/>
        <v>908.21</v>
      </c>
      <c r="E14" s="36">
        <f t="shared" si="5"/>
        <v>908.21</v>
      </c>
      <c r="F14" s="118">
        <v>908.21</v>
      </c>
      <c r="G14" s="118"/>
      <c r="H14" s="36">
        <f t="shared" si="6"/>
        <v>0</v>
      </c>
      <c r="I14" s="118"/>
      <c r="J14" s="118"/>
      <c r="K14" s="141" t="s">
        <v>1361</v>
      </c>
      <c r="L14" s="141" t="s">
        <v>1362</v>
      </c>
      <c r="M14" s="142">
        <v>2100201</v>
      </c>
      <c r="N14" s="143" t="s">
        <v>1363</v>
      </c>
      <c r="O14" s="144" t="s">
        <v>1347</v>
      </c>
      <c r="P14" s="141" t="s">
        <v>1343</v>
      </c>
      <c r="Q14" s="162"/>
      <c r="R14" s="67"/>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94"/>
      <c r="IJ14" s="94"/>
      <c r="IK14" s="94"/>
      <c r="IL14" s="99"/>
      <c r="IM14" s="99"/>
      <c r="IN14" s="99"/>
      <c r="IO14" s="99"/>
      <c r="IP14" s="99"/>
      <c r="IQ14" s="99"/>
      <c r="IR14" s="99"/>
      <c r="IS14" s="99"/>
      <c r="IT14" s="103"/>
      <c r="IU14" s="103"/>
      <c r="IV14" s="103"/>
    </row>
    <row r="15" spans="1:256" s="5" customFormat="1" ht="264" customHeight="1">
      <c r="A15" s="115">
        <v>7</v>
      </c>
      <c r="B15" s="116" t="s">
        <v>1364</v>
      </c>
      <c r="C15" s="117" t="s">
        <v>1343</v>
      </c>
      <c r="D15" s="36">
        <f t="shared" si="4"/>
        <v>1189.5</v>
      </c>
      <c r="E15" s="36">
        <f t="shared" si="5"/>
        <v>1189.5</v>
      </c>
      <c r="F15" s="118">
        <v>230</v>
      </c>
      <c r="G15" s="118">
        <v>959.5</v>
      </c>
      <c r="H15" s="36">
        <f t="shared" si="6"/>
        <v>0</v>
      </c>
      <c r="I15" s="118"/>
      <c r="J15" s="118"/>
      <c r="K15" s="141" t="s">
        <v>1365</v>
      </c>
      <c r="L15" s="141" t="s">
        <v>1366</v>
      </c>
      <c r="M15" s="142" t="s">
        <v>1367</v>
      </c>
      <c r="N15" s="143" t="s">
        <v>1368</v>
      </c>
      <c r="O15" s="144" t="s">
        <v>1347</v>
      </c>
      <c r="P15" s="141" t="s">
        <v>1343</v>
      </c>
      <c r="Q15" s="76"/>
      <c r="R15" s="16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94"/>
      <c r="IJ15" s="94"/>
      <c r="IK15" s="94"/>
      <c r="IL15" s="99"/>
      <c r="IM15" s="99"/>
      <c r="IN15" s="99"/>
      <c r="IO15" s="99"/>
      <c r="IP15" s="99"/>
      <c r="IQ15" s="99"/>
      <c r="IR15" s="99"/>
      <c r="IS15" s="99"/>
      <c r="IT15" s="103"/>
      <c r="IU15" s="103"/>
      <c r="IV15" s="103"/>
    </row>
    <row r="16" spans="1:256" s="5" customFormat="1" ht="67.5" customHeight="1">
      <c r="A16" s="115">
        <v>8</v>
      </c>
      <c r="B16" s="116" t="s">
        <v>1369</v>
      </c>
      <c r="C16" s="117" t="s">
        <v>1343</v>
      </c>
      <c r="D16" s="36">
        <f t="shared" si="4"/>
        <v>2000</v>
      </c>
      <c r="E16" s="36">
        <f t="shared" si="5"/>
        <v>2000</v>
      </c>
      <c r="F16" s="118">
        <v>2000</v>
      </c>
      <c r="G16" s="118"/>
      <c r="H16" s="36">
        <f t="shared" si="6"/>
        <v>0</v>
      </c>
      <c r="I16" s="118"/>
      <c r="J16" s="118"/>
      <c r="K16" s="141" t="s">
        <v>1370</v>
      </c>
      <c r="L16" s="141" t="s">
        <v>1371</v>
      </c>
      <c r="M16" s="142">
        <v>2100410</v>
      </c>
      <c r="N16" s="143" t="s">
        <v>1372</v>
      </c>
      <c r="O16" s="144" t="s">
        <v>1347</v>
      </c>
      <c r="P16" s="141" t="s">
        <v>1343</v>
      </c>
      <c r="Q16" s="162"/>
      <c r="R16" s="162"/>
      <c r="S16" s="83"/>
      <c r="T16" s="83"/>
      <c r="U16" s="83"/>
      <c r="V16" s="83"/>
      <c r="W16" s="83"/>
      <c r="X16" s="83"/>
      <c r="Y16" s="83"/>
      <c r="Z16" s="83"/>
      <c r="AA16" s="83"/>
      <c r="AB16" s="83"/>
      <c r="AC16" s="83"/>
      <c r="AD16" s="83"/>
      <c r="AE16" s="83"/>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94"/>
      <c r="IJ16" s="94"/>
      <c r="IK16" s="94"/>
      <c r="IL16" s="99"/>
      <c r="IM16" s="99"/>
      <c r="IN16" s="99"/>
      <c r="IO16" s="99"/>
      <c r="IP16" s="99"/>
      <c r="IQ16" s="99"/>
      <c r="IR16" s="99"/>
      <c r="IS16" s="99"/>
      <c r="IT16" s="103"/>
      <c r="IU16" s="103"/>
      <c r="IV16" s="103"/>
    </row>
    <row r="17" spans="1:256" s="5" customFormat="1" ht="54" customHeight="1">
      <c r="A17" s="115">
        <v>9</v>
      </c>
      <c r="B17" s="116" t="s">
        <v>1373</v>
      </c>
      <c r="C17" s="117" t="s">
        <v>1343</v>
      </c>
      <c r="D17" s="36">
        <f t="shared" si="4"/>
        <v>30</v>
      </c>
      <c r="E17" s="36">
        <f t="shared" si="5"/>
        <v>30</v>
      </c>
      <c r="F17" s="118">
        <v>30</v>
      </c>
      <c r="G17" s="118"/>
      <c r="H17" s="36">
        <f t="shared" si="6"/>
        <v>0</v>
      </c>
      <c r="I17" s="118"/>
      <c r="J17" s="118"/>
      <c r="K17" s="141" t="s">
        <v>1374</v>
      </c>
      <c r="L17" s="141" t="s">
        <v>1375</v>
      </c>
      <c r="M17" s="142">
        <v>2100499</v>
      </c>
      <c r="N17" s="143" t="s">
        <v>1376</v>
      </c>
      <c r="O17" s="144" t="s">
        <v>1347</v>
      </c>
      <c r="P17" s="141" t="s">
        <v>1343</v>
      </c>
      <c r="Q17" s="164"/>
      <c r="R17" s="67"/>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94"/>
      <c r="IJ17" s="94"/>
      <c r="IK17" s="94"/>
      <c r="IL17" s="99"/>
      <c r="IM17" s="99"/>
      <c r="IN17" s="99"/>
      <c r="IO17" s="99"/>
      <c r="IP17" s="99"/>
      <c r="IQ17" s="99"/>
      <c r="IR17" s="99"/>
      <c r="IS17" s="99"/>
      <c r="IT17" s="103"/>
      <c r="IU17" s="103"/>
      <c r="IV17" s="103"/>
    </row>
    <row r="18" spans="1:256" s="5" customFormat="1" ht="111.75" customHeight="1">
      <c r="A18" s="115">
        <v>10</v>
      </c>
      <c r="B18" s="116" t="s">
        <v>1377</v>
      </c>
      <c r="C18" s="117" t="s">
        <v>1343</v>
      </c>
      <c r="D18" s="36">
        <f t="shared" si="4"/>
        <v>513</v>
      </c>
      <c r="E18" s="36">
        <f t="shared" si="5"/>
        <v>513</v>
      </c>
      <c r="F18" s="118">
        <v>513</v>
      </c>
      <c r="G18" s="118"/>
      <c r="H18" s="36">
        <f t="shared" si="6"/>
        <v>0</v>
      </c>
      <c r="I18" s="118"/>
      <c r="J18" s="118"/>
      <c r="K18" s="141" t="s">
        <v>1378</v>
      </c>
      <c r="L18" s="141" t="s">
        <v>1379</v>
      </c>
      <c r="M18" s="142">
        <v>2109999</v>
      </c>
      <c r="N18" s="143" t="s">
        <v>1380</v>
      </c>
      <c r="O18" s="144" t="s">
        <v>1347</v>
      </c>
      <c r="P18" s="141" t="s">
        <v>1343</v>
      </c>
      <c r="Q18" s="164"/>
      <c r="R18" s="67"/>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94"/>
      <c r="IJ18" s="94"/>
      <c r="IK18" s="94"/>
      <c r="IL18" s="99"/>
      <c r="IM18" s="99"/>
      <c r="IN18" s="99"/>
      <c r="IO18" s="99"/>
      <c r="IP18" s="99"/>
      <c r="IQ18" s="99"/>
      <c r="IR18" s="99"/>
      <c r="IS18" s="99"/>
      <c r="IT18" s="103"/>
      <c r="IU18" s="103"/>
      <c r="IV18" s="103"/>
    </row>
    <row r="19" spans="1:256" s="5" customFormat="1" ht="150" customHeight="1">
      <c r="A19" s="115">
        <v>11</v>
      </c>
      <c r="B19" s="116" t="s">
        <v>1381</v>
      </c>
      <c r="C19" s="117" t="s">
        <v>1343</v>
      </c>
      <c r="D19" s="36">
        <f t="shared" si="4"/>
        <v>1000</v>
      </c>
      <c r="E19" s="36">
        <f t="shared" si="5"/>
        <v>1000</v>
      </c>
      <c r="F19" s="118">
        <v>1000</v>
      </c>
      <c r="G19" s="118"/>
      <c r="H19" s="36"/>
      <c r="I19" s="118"/>
      <c r="J19" s="118"/>
      <c r="K19" s="141" t="s">
        <v>1382</v>
      </c>
      <c r="L19" s="141" t="s">
        <v>1383</v>
      </c>
      <c r="M19" s="142">
        <v>2100201</v>
      </c>
      <c r="N19" s="143" t="s">
        <v>1363</v>
      </c>
      <c r="O19" s="144" t="s">
        <v>1347</v>
      </c>
      <c r="P19" s="141" t="s">
        <v>1343</v>
      </c>
      <c r="Q19" s="164"/>
      <c r="R19" s="67"/>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94"/>
      <c r="IJ19" s="94"/>
      <c r="IK19" s="94"/>
      <c r="IL19" s="99"/>
      <c r="IM19" s="99"/>
      <c r="IN19" s="99"/>
      <c r="IO19" s="99"/>
      <c r="IP19" s="99"/>
      <c r="IQ19" s="99"/>
      <c r="IR19" s="99"/>
      <c r="IS19" s="99"/>
      <c r="IT19" s="103"/>
      <c r="IU19" s="103"/>
      <c r="IV19" s="103"/>
    </row>
    <row r="20" spans="1:256" s="5" customFormat="1" ht="120" customHeight="1">
      <c r="A20" s="115">
        <v>12</v>
      </c>
      <c r="B20" s="119" t="s">
        <v>1384</v>
      </c>
      <c r="C20" s="120" t="s">
        <v>1385</v>
      </c>
      <c r="D20" s="36">
        <f aca="true" t="shared" si="7" ref="D20:D74">+E20+H20</f>
        <v>473.4</v>
      </c>
      <c r="E20" s="36">
        <f aca="true" t="shared" si="8" ref="E20:E49">+F20+G20</f>
        <v>473.4</v>
      </c>
      <c r="F20" s="121"/>
      <c r="G20" s="121">
        <v>473.4</v>
      </c>
      <c r="H20" s="36">
        <f aca="true" t="shared" si="9" ref="H20:H47">+I20+J20</f>
        <v>0</v>
      </c>
      <c r="I20" s="121"/>
      <c r="J20" s="121"/>
      <c r="K20" s="145" t="s">
        <v>1386</v>
      </c>
      <c r="L20" s="145" t="s">
        <v>1387</v>
      </c>
      <c r="M20" s="146">
        <v>2300249</v>
      </c>
      <c r="N20" s="145" t="s">
        <v>1346</v>
      </c>
      <c r="O20" s="147" t="s">
        <v>1347</v>
      </c>
      <c r="P20" s="145" t="s">
        <v>1388</v>
      </c>
      <c r="Q20" s="162"/>
      <c r="R20" s="162"/>
      <c r="S20" s="83"/>
      <c r="T20" s="83"/>
      <c r="U20" s="83"/>
      <c r="V20" s="83"/>
      <c r="W20" s="83"/>
      <c r="X20" s="83"/>
      <c r="Y20" s="83"/>
      <c r="Z20" s="83"/>
      <c r="AA20" s="83"/>
      <c r="AB20" s="83"/>
      <c r="AC20" s="83"/>
      <c r="AD20" s="83"/>
      <c r="AE20" s="83"/>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94"/>
      <c r="IJ20" s="94"/>
      <c r="IK20" s="94"/>
      <c r="IL20" s="99"/>
      <c r="IM20" s="99"/>
      <c r="IN20" s="99"/>
      <c r="IO20" s="99"/>
      <c r="IP20" s="99"/>
      <c r="IQ20" s="99"/>
      <c r="IR20" s="99"/>
      <c r="IS20" s="99"/>
      <c r="IT20" s="103"/>
      <c r="IU20" s="103"/>
      <c r="IV20" s="103"/>
    </row>
    <row r="21" spans="1:256" s="6" customFormat="1" ht="165" customHeight="1">
      <c r="A21" s="115">
        <v>13</v>
      </c>
      <c r="B21" s="119" t="s">
        <v>1389</v>
      </c>
      <c r="C21" s="120" t="s">
        <v>1385</v>
      </c>
      <c r="D21" s="36">
        <f t="shared" si="7"/>
        <v>10121.43</v>
      </c>
      <c r="E21" s="36">
        <f t="shared" si="8"/>
        <v>10121.43</v>
      </c>
      <c r="F21" s="121">
        <v>10121.43</v>
      </c>
      <c r="G21" s="121"/>
      <c r="H21" s="36">
        <f t="shared" si="9"/>
        <v>0</v>
      </c>
      <c r="I21" s="121"/>
      <c r="J21" s="121"/>
      <c r="K21" s="145" t="s">
        <v>1390</v>
      </c>
      <c r="L21" s="145" t="s">
        <v>1391</v>
      </c>
      <c r="M21" s="146">
        <v>2101202</v>
      </c>
      <c r="N21" s="145" t="s">
        <v>1392</v>
      </c>
      <c r="O21" s="147" t="s">
        <v>1347</v>
      </c>
      <c r="P21" s="145" t="s">
        <v>1388</v>
      </c>
      <c r="Q21" s="165"/>
      <c r="R21" s="67"/>
      <c r="II21" s="94"/>
      <c r="IJ21" s="94"/>
      <c r="IK21" s="94"/>
      <c r="IL21" s="99"/>
      <c r="IM21" s="99"/>
      <c r="IN21" s="99"/>
      <c r="IO21" s="99"/>
      <c r="IP21" s="99"/>
      <c r="IQ21" s="99"/>
      <c r="IR21" s="99"/>
      <c r="IS21" s="99"/>
      <c r="IT21" s="103"/>
      <c r="IU21" s="103"/>
      <c r="IV21" s="103"/>
    </row>
    <row r="22" spans="1:256" s="6" customFormat="1" ht="96.75" customHeight="1">
      <c r="A22" s="115">
        <v>14</v>
      </c>
      <c r="B22" s="119" t="s">
        <v>1393</v>
      </c>
      <c r="C22" s="120" t="s">
        <v>1385</v>
      </c>
      <c r="D22" s="36">
        <f t="shared" si="7"/>
        <v>614.24</v>
      </c>
      <c r="E22" s="36">
        <f t="shared" si="8"/>
        <v>614.24</v>
      </c>
      <c r="F22" s="121">
        <v>614.24</v>
      </c>
      <c r="G22" s="121"/>
      <c r="H22" s="36">
        <f t="shared" si="9"/>
        <v>0</v>
      </c>
      <c r="I22" s="121"/>
      <c r="J22" s="121"/>
      <c r="K22" s="145" t="s">
        <v>1394</v>
      </c>
      <c r="L22" s="145" t="s">
        <v>1395</v>
      </c>
      <c r="M22" s="146">
        <v>2080109</v>
      </c>
      <c r="N22" s="145" t="s">
        <v>1396</v>
      </c>
      <c r="O22" s="147" t="s">
        <v>1347</v>
      </c>
      <c r="P22" s="145" t="s">
        <v>1388</v>
      </c>
      <c r="Q22" s="165"/>
      <c r="R22" s="67"/>
      <c r="II22" s="94"/>
      <c r="IJ22" s="94"/>
      <c r="IK22" s="94"/>
      <c r="IL22" s="99"/>
      <c r="IM22" s="99"/>
      <c r="IN22" s="99"/>
      <c r="IO22" s="99"/>
      <c r="IP22" s="99"/>
      <c r="IQ22" s="99"/>
      <c r="IR22" s="99"/>
      <c r="IS22" s="99"/>
      <c r="IT22" s="103"/>
      <c r="IU22" s="103"/>
      <c r="IV22" s="103"/>
    </row>
    <row r="23" spans="1:256" s="6" customFormat="1" ht="96.75" customHeight="1">
      <c r="A23" s="115">
        <v>15</v>
      </c>
      <c r="B23" s="119" t="s">
        <v>1397</v>
      </c>
      <c r="C23" s="120" t="s">
        <v>1398</v>
      </c>
      <c r="D23" s="36">
        <f t="shared" si="7"/>
        <v>30</v>
      </c>
      <c r="E23" s="36">
        <f t="shared" si="8"/>
        <v>30</v>
      </c>
      <c r="F23" s="121">
        <v>30</v>
      </c>
      <c r="G23" s="121"/>
      <c r="H23" s="36">
        <f t="shared" si="9"/>
        <v>0</v>
      </c>
      <c r="I23" s="121"/>
      <c r="J23" s="121"/>
      <c r="K23" s="145" t="s">
        <v>1399</v>
      </c>
      <c r="L23" s="145" t="s">
        <v>1400</v>
      </c>
      <c r="M23" s="146">
        <v>2080208</v>
      </c>
      <c r="N23" s="145" t="s">
        <v>1401</v>
      </c>
      <c r="O23" s="147" t="s">
        <v>1347</v>
      </c>
      <c r="P23" s="145" t="s">
        <v>1398</v>
      </c>
      <c r="Q23" s="165"/>
      <c r="R23" s="67"/>
      <c r="II23" s="94"/>
      <c r="IJ23" s="94"/>
      <c r="IK23" s="94"/>
      <c r="IL23" s="99"/>
      <c r="IM23" s="99"/>
      <c r="IN23" s="99"/>
      <c r="IO23" s="99"/>
      <c r="IP23" s="99"/>
      <c r="IQ23" s="99"/>
      <c r="IR23" s="99"/>
      <c r="IS23" s="99"/>
      <c r="IT23" s="103"/>
      <c r="IU23" s="103"/>
      <c r="IV23" s="103"/>
    </row>
    <row r="24" spans="1:256" s="5" customFormat="1" ht="138" customHeight="1">
      <c r="A24" s="115">
        <v>16</v>
      </c>
      <c r="B24" s="119" t="s">
        <v>1402</v>
      </c>
      <c r="C24" s="120" t="s">
        <v>1398</v>
      </c>
      <c r="D24" s="36">
        <f t="shared" si="7"/>
        <v>765</v>
      </c>
      <c r="E24" s="36">
        <f t="shared" si="8"/>
        <v>765</v>
      </c>
      <c r="F24" s="121"/>
      <c r="G24" s="121">
        <v>765</v>
      </c>
      <c r="H24" s="36">
        <f t="shared" si="9"/>
        <v>0</v>
      </c>
      <c r="I24" s="121"/>
      <c r="J24" s="121"/>
      <c r="K24" s="145" t="s">
        <v>1403</v>
      </c>
      <c r="L24" s="145" t="s">
        <v>1404</v>
      </c>
      <c r="M24" s="146">
        <v>2300248</v>
      </c>
      <c r="N24" s="145" t="s">
        <v>1405</v>
      </c>
      <c r="O24" s="147" t="s">
        <v>1347</v>
      </c>
      <c r="P24" s="145" t="s">
        <v>1398</v>
      </c>
      <c r="Q24" s="161"/>
      <c r="R24" s="161"/>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94"/>
      <c r="IJ24" s="94"/>
      <c r="IK24" s="94"/>
      <c r="IL24" s="99"/>
      <c r="IM24" s="99"/>
      <c r="IN24" s="99"/>
      <c r="IO24" s="99"/>
      <c r="IP24" s="99"/>
      <c r="IQ24" s="99"/>
      <c r="IR24" s="99"/>
      <c r="IS24" s="99"/>
      <c r="IT24" s="103"/>
      <c r="IU24" s="103"/>
      <c r="IV24" s="103"/>
    </row>
    <row r="25" spans="1:256" s="5" customFormat="1" ht="150" customHeight="1">
      <c r="A25" s="115">
        <v>17</v>
      </c>
      <c r="B25" s="119" t="s">
        <v>1406</v>
      </c>
      <c r="C25" s="120" t="s">
        <v>1398</v>
      </c>
      <c r="D25" s="36">
        <f t="shared" si="7"/>
        <v>1000</v>
      </c>
      <c r="E25" s="36">
        <f t="shared" si="8"/>
        <v>1000</v>
      </c>
      <c r="F25" s="121"/>
      <c r="G25" s="121">
        <v>1000</v>
      </c>
      <c r="H25" s="36">
        <f t="shared" si="9"/>
        <v>0</v>
      </c>
      <c r="I25" s="121"/>
      <c r="J25" s="121"/>
      <c r="K25" s="145" t="s">
        <v>1407</v>
      </c>
      <c r="L25" s="145" t="s">
        <v>1408</v>
      </c>
      <c r="M25" s="146">
        <v>2300248</v>
      </c>
      <c r="N25" s="145" t="s">
        <v>1405</v>
      </c>
      <c r="O25" s="147" t="s">
        <v>1347</v>
      </c>
      <c r="P25" s="145" t="s">
        <v>1398</v>
      </c>
      <c r="Q25" s="161"/>
      <c r="R25" s="161"/>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94"/>
      <c r="IJ25" s="94"/>
      <c r="IK25" s="94"/>
      <c r="IL25" s="99"/>
      <c r="IM25" s="99"/>
      <c r="IN25" s="99"/>
      <c r="IO25" s="99"/>
      <c r="IP25" s="99"/>
      <c r="IQ25" s="99"/>
      <c r="IR25" s="99"/>
      <c r="IS25" s="99"/>
      <c r="IT25" s="103"/>
      <c r="IU25" s="103"/>
      <c r="IV25" s="103"/>
    </row>
    <row r="26" spans="1:256" s="5" customFormat="1" ht="120" customHeight="1">
      <c r="A26" s="115">
        <v>18</v>
      </c>
      <c r="B26" s="119" t="s">
        <v>1409</v>
      </c>
      <c r="C26" s="120" t="s">
        <v>1398</v>
      </c>
      <c r="D26" s="36">
        <f t="shared" si="7"/>
        <v>840</v>
      </c>
      <c r="E26" s="36">
        <f t="shared" si="8"/>
        <v>840</v>
      </c>
      <c r="F26" s="121"/>
      <c r="G26" s="121">
        <v>840</v>
      </c>
      <c r="H26" s="36">
        <f t="shared" si="9"/>
        <v>0</v>
      </c>
      <c r="I26" s="121"/>
      <c r="J26" s="121"/>
      <c r="K26" s="145" t="s">
        <v>1410</v>
      </c>
      <c r="L26" s="145" t="s">
        <v>1411</v>
      </c>
      <c r="M26" s="146">
        <v>2300248</v>
      </c>
      <c r="N26" s="145" t="s">
        <v>1405</v>
      </c>
      <c r="O26" s="147" t="s">
        <v>1347</v>
      </c>
      <c r="P26" s="145" t="s">
        <v>1398</v>
      </c>
      <c r="Q26" s="161"/>
      <c r="R26" s="161"/>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94"/>
      <c r="IJ26" s="94"/>
      <c r="IK26" s="94"/>
      <c r="IL26" s="99"/>
      <c r="IM26" s="99"/>
      <c r="IN26" s="99"/>
      <c r="IO26" s="99"/>
      <c r="IP26" s="99"/>
      <c r="IQ26" s="99"/>
      <c r="IR26" s="99"/>
      <c r="IS26" s="99"/>
      <c r="IT26" s="103"/>
      <c r="IU26" s="103"/>
      <c r="IV26" s="103"/>
    </row>
    <row r="27" spans="1:256" s="5" customFormat="1" ht="117.75" customHeight="1">
      <c r="A27" s="115">
        <v>19</v>
      </c>
      <c r="B27" s="119" t="s">
        <v>1412</v>
      </c>
      <c r="C27" s="120" t="s">
        <v>1398</v>
      </c>
      <c r="D27" s="36">
        <f t="shared" si="7"/>
        <v>408</v>
      </c>
      <c r="E27" s="36">
        <f t="shared" si="8"/>
        <v>408</v>
      </c>
      <c r="F27" s="36"/>
      <c r="G27" s="36">
        <v>408</v>
      </c>
      <c r="H27" s="36">
        <f t="shared" si="9"/>
        <v>0</v>
      </c>
      <c r="I27" s="36"/>
      <c r="J27" s="36"/>
      <c r="K27" s="145" t="s">
        <v>1413</v>
      </c>
      <c r="L27" s="145" t="s">
        <v>1411</v>
      </c>
      <c r="M27" s="146">
        <v>2300248</v>
      </c>
      <c r="N27" s="145" t="s">
        <v>1405</v>
      </c>
      <c r="O27" s="147" t="s">
        <v>1347</v>
      </c>
      <c r="P27" s="145" t="s">
        <v>1398</v>
      </c>
      <c r="Q27" s="161"/>
      <c r="R27" s="161"/>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94"/>
      <c r="IJ27" s="94"/>
      <c r="IK27" s="94"/>
      <c r="IL27" s="99"/>
      <c r="IM27" s="99"/>
      <c r="IN27" s="99"/>
      <c r="IO27" s="99"/>
      <c r="IP27" s="99"/>
      <c r="IQ27" s="99"/>
      <c r="IR27" s="99"/>
      <c r="IS27" s="99"/>
      <c r="IT27" s="103"/>
      <c r="IU27" s="103"/>
      <c r="IV27" s="103"/>
    </row>
    <row r="28" spans="1:256" s="5" customFormat="1" ht="147" customHeight="1">
      <c r="A28" s="115">
        <v>20</v>
      </c>
      <c r="B28" s="119" t="s">
        <v>1414</v>
      </c>
      <c r="C28" s="120" t="s">
        <v>1398</v>
      </c>
      <c r="D28" s="36">
        <f t="shared" si="7"/>
        <v>500</v>
      </c>
      <c r="E28" s="36">
        <f t="shared" si="8"/>
        <v>500</v>
      </c>
      <c r="F28" s="36">
        <v>500</v>
      </c>
      <c r="G28" s="36"/>
      <c r="H28" s="36">
        <f t="shared" si="9"/>
        <v>0</v>
      </c>
      <c r="I28" s="36"/>
      <c r="J28" s="36"/>
      <c r="K28" s="145" t="s">
        <v>1415</v>
      </c>
      <c r="L28" s="145" t="s">
        <v>1416</v>
      </c>
      <c r="M28" s="146" t="s">
        <v>1417</v>
      </c>
      <c r="N28" s="145" t="s">
        <v>1418</v>
      </c>
      <c r="O28" s="147" t="s">
        <v>1347</v>
      </c>
      <c r="P28" s="145" t="s">
        <v>1398</v>
      </c>
      <c r="Q28" s="166"/>
      <c r="R28" s="8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94"/>
      <c r="IJ28" s="94"/>
      <c r="IK28" s="94"/>
      <c r="IL28" s="99"/>
      <c r="IM28" s="99"/>
      <c r="IN28" s="99"/>
      <c r="IO28" s="99"/>
      <c r="IP28" s="99"/>
      <c r="IQ28" s="99"/>
      <c r="IR28" s="99"/>
      <c r="IS28" s="99"/>
      <c r="IT28" s="103"/>
      <c r="IU28" s="103"/>
      <c r="IV28" s="103"/>
    </row>
    <row r="29" spans="1:256" s="5" customFormat="1" ht="210.75" customHeight="1">
      <c r="A29" s="115">
        <v>21</v>
      </c>
      <c r="B29" s="119" t="s">
        <v>1419</v>
      </c>
      <c r="C29" s="120" t="s">
        <v>1398</v>
      </c>
      <c r="D29" s="36">
        <f t="shared" si="7"/>
        <v>648.89</v>
      </c>
      <c r="E29" s="36">
        <f t="shared" si="8"/>
        <v>648.89</v>
      </c>
      <c r="F29" s="36"/>
      <c r="G29" s="36">
        <v>648.89</v>
      </c>
      <c r="H29" s="36">
        <f t="shared" si="9"/>
        <v>0</v>
      </c>
      <c r="I29" s="36"/>
      <c r="J29" s="36"/>
      <c r="K29" s="145" t="s">
        <v>1420</v>
      </c>
      <c r="L29" s="145" t="s">
        <v>1421</v>
      </c>
      <c r="M29" s="146">
        <v>2300248</v>
      </c>
      <c r="N29" s="145" t="s">
        <v>1405</v>
      </c>
      <c r="O29" s="147" t="s">
        <v>1347</v>
      </c>
      <c r="P29" s="145" t="s">
        <v>1398</v>
      </c>
      <c r="Q29" s="166"/>
      <c r="R29" s="8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94"/>
      <c r="IJ29" s="94"/>
      <c r="IK29" s="94"/>
      <c r="IL29" s="99"/>
      <c r="IM29" s="99"/>
      <c r="IN29" s="99"/>
      <c r="IO29" s="99"/>
      <c r="IP29" s="99"/>
      <c r="IQ29" s="99"/>
      <c r="IR29" s="99"/>
      <c r="IS29" s="99"/>
      <c r="IT29" s="103"/>
      <c r="IU29" s="103"/>
      <c r="IV29" s="103"/>
    </row>
    <row r="30" spans="1:256" s="5" customFormat="1" ht="84" customHeight="1">
      <c r="A30" s="115">
        <v>22</v>
      </c>
      <c r="B30" s="119" t="s">
        <v>1422</v>
      </c>
      <c r="C30" s="120" t="s">
        <v>1423</v>
      </c>
      <c r="D30" s="36">
        <f t="shared" si="7"/>
        <v>2500</v>
      </c>
      <c r="E30" s="36">
        <f t="shared" si="8"/>
        <v>2500</v>
      </c>
      <c r="F30" s="121">
        <v>2500</v>
      </c>
      <c r="G30" s="121"/>
      <c r="H30" s="36">
        <f t="shared" si="9"/>
        <v>0</v>
      </c>
      <c r="I30" s="121"/>
      <c r="J30" s="121"/>
      <c r="K30" s="145" t="s">
        <v>1424</v>
      </c>
      <c r="L30" s="145" t="s">
        <v>1425</v>
      </c>
      <c r="M30" s="146" t="s">
        <v>1426</v>
      </c>
      <c r="N30" s="145" t="s">
        <v>1427</v>
      </c>
      <c r="O30" s="147" t="s">
        <v>1347</v>
      </c>
      <c r="P30" s="145" t="s">
        <v>1428</v>
      </c>
      <c r="Q30" s="164"/>
      <c r="R30" s="67"/>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94"/>
      <c r="IJ30" s="94"/>
      <c r="IK30" s="94"/>
      <c r="IL30" s="99"/>
      <c r="IM30" s="99"/>
      <c r="IN30" s="99"/>
      <c r="IO30" s="99"/>
      <c r="IP30" s="99"/>
      <c r="IQ30" s="99"/>
      <c r="IR30" s="99"/>
      <c r="IS30" s="99"/>
      <c r="IT30" s="103"/>
      <c r="IU30" s="103"/>
      <c r="IV30" s="103"/>
    </row>
    <row r="31" spans="1:256" s="5" customFormat="1" ht="88.5" customHeight="1">
      <c r="A31" s="115">
        <v>23</v>
      </c>
      <c r="B31" s="119" t="s">
        <v>1429</v>
      </c>
      <c r="C31" s="120" t="s">
        <v>1423</v>
      </c>
      <c r="D31" s="36">
        <f t="shared" si="7"/>
        <v>8.74</v>
      </c>
      <c r="E31" s="36">
        <f t="shared" si="8"/>
        <v>8.74</v>
      </c>
      <c r="F31" s="121"/>
      <c r="G31" s="121">
        <v>8.74</v>
      </c>
      <c r="H31" s="36">
        <f t="shared" si="9"/>
        <v>0</v>
      </c>
      <c r="I31" s="121"/>
      <c r="J31" s="121"/>
      <c r="K31" s="145" t="s">
        <v>1430</v>
      </c>
      <c r="L31" s="145" t="s">
        <v>1431</v>
      </c>
      <c r="M31" s="146">
        <v>2300248</v>
      </c>
      <c r="N31" s="145" t="s">
        <v>1405</v>
      </c>
      <c r="O31" s="147" t="s">
        <v>1347</v>
      </c>
      <c r="P31" s="145" t="s">
        <v>1428</v>
      </c>
      <c r="Q31" s="164"/>
      <c r="R31" s="67"/>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94"/>
      <c r="IJ31" s="94"/>
      <c r="IK31" s="94"/>
      <c r="IL31" s="99"/>
      <c r="IM31" s="99"/>
      <c r="IN31" s="99"/>
      <c r="IO31" s="99"/>
      <c r="IP31" s="99"/>
      <c r="IQ31" s="99"/>
      <c r="IR31" s="99"/>
      <c r="IS31" s="99"/>
      <c r="IT31" s="103"/>
      <c r="IU31" s="103"/>
      <c r="IV31" s="103"/>
    </row>
    <row r="32" spans="1:256" s="5" customFormat="1" ht="189" customHeight="1">
      <c r="A32" s="115">
        <v>24</v>
      </c>
      <c r="B32" s="119" t="s">
        <v>1432</v>
      </c>
      <c r="C32" s="120" t="s">
        <v>1423</v>
      </c>
      <c r="D32" s="36">
        <f t="shared" si="7"/>
        <v>102.6</v>
      </c>
      <c r="E32" s="36">
        <f t="shared" si="8"/>
        <v>102.6</v>
      </c>
      <c r="F32" s="121">
        <v>102.6</v>
      </c>
      <c r="G32" s="121"/>
      <c r="H32" s="36">
        <f t="shared" si="9"/>
        <v>0</v>
      </c>
      <c r="I32" s="121"/>
      <c r="J32" s="121"/>
      <c r="K32" s="145" t="s">
        <v>1433</v>
      </c>
      <c r="L32" s="145" t="s">
        <v>1434</v>
      </c>
      <c r="M32" s="146">
        <v>2089999</v>
      </c>
      <c r="N32" s="145" t="s">
        <v>1435</v>
      </c>
      <c r="O32" s="147" t="s">
        <v>1347</v>
      </c>
      <c r="P32" s="145" t="s">
        <v>1428</v>
      </c>
      <c r="Q32" s="166"/>
      <c r="R32" s="8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94"/>
      <c r="IJ32" s="94"/>
      <c r="IK32" s="94"/>
      <c r="IL32" s="99"/>
      <c r="IM32" s="99"/>
      <c r="IN32" s="99"/>
      <c r="IO32" s="99"/>
      <c r="IP32" s="99"/>
      <c r="IQ32" s="99"/>
      <c r="IR32" s="99"/>
      <c r="IS32" s="99"/>
      <c r="IT32" s="103"/>
      <c r="IU32" s="103"/>
      <c r="IV32" s="103"/>
    </row>
    <row r="33" spans="1:256" s="5" customFormat="1" ht="196.5" customHeight="1">
      <c r="A33" s="115">
        <v>25</v>
      </c>
      <c r="B33" s="119" t="s">
        <v>1436</v>
      </c>
      <c r="C33" s="120" t="s">
        <v>1423</v>
      </c>
      <c r="D33" s="36">
        <f t="shared" si="7"/>
        <v>943.58</v>
      </c>
      <c r="E33" s="36">
        <f t="shared" si="8"/>
        <v>943.58</v>
      </c>
      <c r="F33" s="121"/>
      <c r="G33" s="121">
        <v>943.58</v>
      </c>
      <c r="H33" s="36">
        <f t="shared" si="9"/>
        <v>0</v>
      </c>
      <c r="I33" s="121"/>
      <c r="J33" s="121"/>
      <c r="K33" s="145" t="s">
        <v>1437</v>
      </c>
      <c r="L33" s="145" t="s">
        <v>1438</v>
      </c>
      <c r="M33" s="146">
        <v>2300231</v>
      </c>
      <c r="N33" s="145" t="s">
        <v>1439</v>
      </c>
      <c r="O33" s="147" t="s">
        <v>1347</v>
      </c>
      <c r="P33" s="145" t="s">
        <v>1428</v>
      </c>
      <c r="Q33" s="166"/>
      <c r="R33" s="8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94"/>
      <c r="IJ33" s="94"/>
      <c r="IK33" s="94"/>
      <c r="IL33" s="99"/>
      <c r="IM33" s="99"/>
      <c r="IN33" s="99"/>
      <c r="IO33" s="99"/>
      <c r="IP33" s="99"/>
      <c r="IQ33" s="99"/>
      <c r="IR33" s="99"/>
      <c r="IS33" s="99"/>
      <c r="IT33" s="103"/>
      <c r="IU33" s="103"/>
      <c r="IV33" s="103"/>
    </row>
    <row r="34" spans="1:256" s="5" customFormat="1" ht="382.5" customHeight="1">
      <c r="A34" s="115">
        <v>26</v>
      </c>
      <c r="B34" s="119" t="s">
        <v>1440</v>
      </c>
      <c r="C34" s="120" t="s">
        <v>1423</v>
      </c>
      <c r="D34" s="36">
        <f t="shared" si="7"/>
        <v>1162.16</v>
      </c>
      <c r="E34" s="36">
        <f t="shared" si="8"/>
        <v>1162.16</v>
      </c>
      <c r="F34" s="121"/>
      <c r="G34" s="121">
        <v>1162.16</v>
      </c>
      <c r="H34" s="36">
        <f t="shared" si="9"/>
        <v>0</v>
      </c>
      <c r="I34" s="121"/>
      <c r="J34" s="121"/>
      <c r="K34" s="145" t="s">
        <v>1441</v>
      </c>
      <c r="L34" s="145" t="s">
        <v>1442</v>
      </c>
      <c r="M34" s="146">
        <v>2300248</v>
      </c>
      <c r="N34" s="145" t="s">
        <v>1405</v>
      </c>
      <c r="O34" s="147" t="s">
        <v>1347</v>
      </c>
      <c r="P34" s="145" t="s">
        <v>1428</v>
      </c>
      <c r="Q34" s="166"/>
      <c r="R34" s="8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94"/>
      <c r="IJ34" s="94"/>
      <c r="IK34" s="94"/>
      <c r="IL34" s="99"/>
      <c r="IM34" s="99"/>
      <c r="IN34" s="99"/>
      <c r="IO34" s="99"/>
      <c r="IP34" s="99"/>
      <c r="IQ34" s="99"/>
      <c r="IR34" s="99"/>
      <c r="IS34" s="99"/>
      <c r="IT34" s="103"/>
      <c r="IU34" s="103"/>
      <c r="IV34" s="103"/>
    </row>
    <row r="35" spans="1:256" s="99" customFormat="1" ht="198" customHeight="1">
      <c r="A35" s="115">
        <v>27</v>
      </c>
      <c r="B35" s="119" t="s">
        <v>1443</v>
      </c>
      <c r="C35" s="120" t="s">
        <v>1423</v>
      </c>
      <c r="D35" s="36">
        <f t="shared" si="7"/>
        <v>3572.88</v>
      </c>
      <c r="E35" s="36">
        <f t="shared" si="8"/>
        <v>3572.88</v>
      </c>
      <c r="F35" s="121"/>
      <c r="G35" s="121">
        <v>3572.88</v>
      </c>
      <c r="H35" s="36">
        <f t="shared" si="9"/>
        <v>0</v>
      </c>
      <c r="I35" s="121"/>
      <c r="J35" s="121"/>
      <c r="K35" s="145" t="s">
        <v>1444</v>
      </c>
      <c r="L35" s="145" t="s">
        <v>1445</v>
      </c>
      <c r="M35" s="146">
        <v>2300248</v>
      </c>
      <c r="N35" s="145" t="s">
        <v>1405</v>
      </c>
      <c r="O35" s="147" t="s">
        <v>1347</v>
      </c>
      <c r="P35" s="145" t="s">
        <v>1428</v>
      </c>
      <c r="Q35" s="167"/>
      <c r="R35" s="168"/>
      <c r="S35" s="169"/>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175"/>
      <c r="IJ35" s="175"/>
      <c r="IK35" s="175"/>
      <c r="IT35" s="103"/>
      <c r="IU35" s="103"/>
      <c r="IV35" s="103"/>
    </row>
    <row r="36" spans="1:256" s="99" customFormat="1" ht="90" customHeight="1">
      <c r="A36" s="115">
        <v>28</v>
      </c>
      <c r="B36" s="119" t="s">
        <v>1446</v>
      </c>
      <c r="C36" s="120" t="s">
        <v>1423</v>
      </c>
      <c r="D36" s="36">
        <f t="shared" si="7"/>
        <v>1175.26</v>
      </c>
      <c r="E36" s="36">
        <f t="shared" si="8"/>
        <v>1175.26</v>
      </c>
      <c r="F36" s="121">
        <v>1175.26</v>
      </c>
      <c r="G36" s="121"/>
      <c r="H36" s="36">
        <f t="shared" si="9"/>
        <v>0</v>
      </c>
      <c r="I36" s="121"/>
      <c r="J36" s="121"/>
      <c r="K36" s="145" t="s">
        <v>1447</v>
      </c>
      <c r="L36" s="145" t="s">
        <v>1448</v>
      </c>
      <c r="M36" s="146" t="s">
        <v>1449</v>
      </c>
      <c r="N36" s="145" t="s">
        <v>1450</v>
      </c>
      <c r="O36" s="147" t="s">
        <v>1347</v>
      </c>
      <c r="P36" s="145" t="s">
        <v>1428</v>
      </c>
      <c r="Q36" s="167"/>
      <c r="R36" s="168"/>
      <c r="S36" s="169"/>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175"/>
      <c r="IJ36" s="175"/>
      <c r="IK36" s="175"/>
      <c r="IT36" s="103"/>
      <c r="IU36" s="103"/>
      <c r="IV36" s="103"/>
    </row>
    <row r="37" spans="1:256" s="5" customFormat="1" ht="96" customHeight="1">
      <c r="A37" s="115">
        <v>29</v>
      </c>
      <c r="B37" s="119" t="s">
        <v>1451</v>
      </c>
      <c r="C37" s="120" t="s">
        <v>1423</v>
      </c>
      <c r="D37" s="36">
        <f t="shared" si="7"/>
        <v>2000</v>
      </c>
      <c r="E37" s="36">
        <f t="shared" si="8"/>
        <v>2000</v>
      </c>
      <c r="F37" s="121">
        <v>2000</v>
      </c>
      <c r="G37" s="121"/>
      <c r="H37" s="36">
        <f t="shared" si="9"/>
        <v>0</v>
      </c>
      <c r="I37" s="121"/>
      <c r="J37" s="121"/>
      <c r="K37" s="148" t="s">
        <v>1452</v>
      </c>
      <c r="L37" s="145" t="s">
        <v>1453</v>
      </c>
      <c r="M37" s="146" t="s">
        <v>1454</v>
      </c>
      <c r="N37" s="145" t="s">
        <v>1455</v>
      </c>
      <c r="O37" s="147" t="s">
        <v>1347</v>
      </c>
      <c r="P37" s="145" t="s">
        <v>1428</v>
      </c>
      <c r="Q37" s="167"/>
      <c r="R37" s="67"/>
      <c r="S37" s="170"/>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94"/>
      <c r="IJ37" s="94"/>
      <c r="IK37" s="94"/>
      <c r="IL37" s="99"/>
      <c r="IM37" s="99"/>
      <c r="IN37" s="99"/>
      <c r="IO37" s="99"/>
      <c r="IP37" s="99"/>
      <c r="IQ37" s="99"/>
      <c r="IR37" s="99"/>
      <c r="IS37" s="99"/>
      <c r="IT37" s="103"/>
      <c r="IU37" s="103"/>
      <c r="IV37" s="103"/>
    </row>
    <row r="38" spans="1:256" s="5" customFormat="1" ht="228.75" customHeight="1">
      <c r="A38" s="115">
        <v>30</v>
      </c>
      <c r="B38" s="119" t="s">
        <v>1456</v>
      </c>
      <c r="C38" s="120" t="s">
        <v>1457</v>
      </c>
      <c r="D38" s="36">
        <f t="shared" si="7"/>
        <v>50</v>
      </c>
      <c r="E38" s="36">
        <f t="shared" si="8"/>
        <v>50</v>
      </c>
      <c r="F38" s="121">
        <v>50</v>
      </c>
      <c r="G38" s="121"/>
      <c r="H38" s="36">
        <f t="shared" si="9"/>
        <v>0</v>
      </c>
      <c r="I38" s="121"/>
      <c r="J38" s="121"/>
      <c r="K38" s="145" t="s">
        <v>1458</v>
      </c>
      <c r="L38" s="145" t="s">
        <v>1459</v>
      </c>
      <c r="M38" s="146">
        <v>2080901</v>
      </c>
      <c r="N38" s="145" t="s">
        <v>1460</v>
      </c>
      <c r="O38" s="147" t="s">
        <v>1347</v>
      </c>
      <c r="P38" s="145" t="s">
        <v>1457</v>
      </c>
      <c r="Q38" s="76"/>
      <c r="R38" s="7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94"/>
      <c r="IJ38" s="94"/>
      <c r="IK38" s="94"/>
      <c r="IL38" s="99"/>
      <c r="IM38" s="99"/>
      <c r="IN38" s="99"/>
      <c r="IO38" s="99"/>
      <c r="IP38" s="99"/>
      <c r="IQ38" s="99"/>
      <c r="IR38" s="99"/>
      <c r="IS38" s="99"/>
      <c r="IT38" s="103"/>
      <c r="IU38" s="103"/>
      <c r="IV38" s="103"/>
    </row>
    <row r="39" spans="1:256" s="5" customFormat="1" ht="156.75" customHeight="1">
      <c r="A39" s="115">
        <v>31</v>
      </c>
      <c r="B39" s="119" t="s">
        <v>1461</v>
      </c>
      <c r="C39" s="120" t="s">
        <v>1457</v>
      </c>
      <c r="D39" s="36">
        <f t="shared" si="7"/>
        <v>46.02</v>
      </c>
      <c r="E39" s="36">
        <f t="shared" si="8"/>
        <v>46.02</v>
      </c>
      <c r="F39" s="121">
        <v>46.02</v>
      </c>
      <c r="G39" s="121"/>
      <c r="H39" s="36">
        <f t="shared" si="9"/>
        <v>0</v>
      </c>
      <c r="I39" s="121"/>
      <c r="J39" s="121"/>
      <c r="K39" s="145" t="s">
        <v>1462</v>
      </c>
      <c r="L39" s="145" t="s">
        <v>1463</v>
      </c>
      <c r="M39" s="146">
        <v>2080999</v>
      </c>
      <c r="N39" s="145" t="s">
        <v>1464</v>
      </c>
      <c r="O39" s="147" t="s">
        <v>1347</v>
      </c>
      <c r="P39" s="145" t="s">
        <v>1457</v>
      </c>
      <c r="Q39" s="76"/>
      <c r="R39" s="7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94"/>
      <c r="IJ39" s="94"/>
      <c r="IK39" s="94"/>
      <c r="IL39" s="99"/>
      <c r="IM39" s="99"/>
      <c r="IN39" s="99"/>
      <c r="IO39" s="99"/>
      <c r="IP39" s="99"/>
      <c r="IQ39" s="99"/>
      <c r="IR39" s="99"/>
      <c r="IS39" s="99"/>
      <c r="IT39" s="103"/>
      <c r="IU39" s="103"/>
      <c r="IV39" s="103"/>
    </row>
    <row r="40" spans="1:256" s="5" customFormat="1" ht="246" customHeight="1">
      <c r="A40" s="115">
        <v>32</v>
      </c>
      <c r="B40" s="119" t="s">
        <v>1465</v>
      </c>
      <c r="C40" s="120" t="s">
        <v>1457</v>
      </c>
      <c r="D40" s="36">
        <f t="shared" si="7"/>
        <v>518.62</v>
      </c>
      <c r="E40" s="36">
        <f t="shared" si="8"/>
        <v>518.62</v>
      </c>
      <c r="F40" s="121"/>
      <c r="G40" s="121">
        <v>518.62</v>
      </c>
      <c r="H40" s="36">
        <f t="shared" si="9"/>
        <v>0</v>
      </c>
      <c r="I40" s="121"/>
      <c r="J40" s="121"/>
      <c r="K40" s="145" t="s">
        <v>1466</v>
      </c>
      <c r="L40" s="145" t="s">
        <v>1467</v>
      </c>
      <c r="M40" s="146">
        <v>2300248</v>
      </c>
      <c r="N40" s="145" t="s">
        <v>1405</v>
      </c>
      <c r="O40" s="147" t="s">
        <v>1347</v>
      </c>
      <c r="P40" s="145" t="s">
        <v>1457</v>
      </c>
      <c r="Q40" s="166"/>
      <c r="R40" s="8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94"/>
      <c r="IJ40" s="94"/>
      <c r="IK40" s="94"/>
      <c r="IL40" s="99"/>
      <c r="IM40" s="99"/>
      <c r="IN40" s="99"/>
      <c r="IO40" s="99"/>
      <c r="IP40" s="99"/>
      <c r="IQ40" s="99"/>
      <c r="IR40" s="99"/>
      <c r="IS40" s="99"/>
      <c r="IT40" s="103"/>
      <c r="IU40" s="103"/>
      <c r="IV40" s="103"/>
    </row>
    <row r="41" spans="1:256" s="5" customFormat="1" ht="141" customHeight="1">
      <c r="A41" s="115">
        <v>33</v>
      </c>
      <c r="B41" s="119" t="s">
        <v>1468</v>
      </c>
      <c r="C41" s="120" t="s">
        <v>1457</v>
      </c>
      <c r="D41" s="36">
        <f t="shared" si="7"/>
        <v>31.39</v>
      </c>
      <c r="E41" s="36">
        <f t="shared" si="8"/>
        <v>31.39</v>
      </c>
      <c r="F41" s="121"/>
      <c r="G41" s="121">
        <v>31.39</v>
      </c>
      <c r="H41" s="36">
        <f t="shared" si="9"/>
        <v>0</v>
      </c>
      <c r="I41" s="121"/>
      <c r="J41" s="121"/>
      <c r="K41" s="145" t="s">
        <v>1469</v>
      </c>
      <c r="L41" s="145" t="s">
        <v>1470</v>
      </c>
      <c r="M41" s="146">
        <v>2300249</v>
      </c>
      <c r="N41" s="145" t="s">
        <v>1346</v>
      </c>
      <c r="O41" s="147" t="s">
        <v>1347</v>
      </c>
      <c r="P41" s="145" t="s">
        <v>1457</v>
      </c>
      <c r="Q41" s="166"/>
      <c r="R41" s="8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94"/>
      <c r="IJ41" s="94"/>
      <c r="IK41" s="94"/>
      <c r="IL41" s="99"/>
      <c r="IM41" s="99"/>
      <c r="IN41" s="99"/>
      <c r="IO41" s="99"/>
      <c r="IP41" s="99"/>
      <c r="IQ41" s="99"/>
      <c r="IR41" s="99"/>
      <c r="IS41" s="99"/>
      <c r="IT41" s="103"/>
      <c r="IU41" s="103"/>
      <c r="IV41" s="103"/>
    </row>
    <row r="42" spans="1:256" s="73" customFormat="1" ht="157.5" customHeight="1">
      <c r="A42" s="115">
        <v>34</v>
      </c>
      <c r="B42" s="119" t="s">
        <v>1471</v>
      </c>
      <c r="C42" s="120" t="s">
        <v>1457</v>
      </c>
      <c r="D42" s="36">
        <f t="shared" si="7"/>
        <v>107</v>
      </c>
      <c r="E42" s="36">
        <f t="shared" si="8"/>
        <v>107</v>
      </c>
      <c r="F42" s="121"/>
      <c r="G42" s="121">
        <v>107</v>
      </c>
      <c r="H42" s="36">
        <f t="shared" si="9"/>
        <v>0</v>
      </c>
      <c r="I42" s="121"/>
      <c r="J42" s="121"/>
      <c r="K42" s="145" t="s">
        <v>1472</v>
      </c>
      <c r="L42" s="145" t="s">
        <v>1473</v>
      </c>
      <c r="M42" s="146">
        <v>2300248</v>
      </c>
      <c r="N42" s="145" t="s">
        <v>1405</v>
      </c>
      <c r="O42" s="147" t="s">
        <v>1347</v>
      </c>
      <c r="P42" s="145" t="s">
        <v>1457</v>
      </c>
      <c r="Q42" s="162"/>
      <c r="R42" s="162"/>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176"/>
      <c r="IJ42" s="176"/>
      <c r="IK42" s="176"/>
      <c r="IL42" s="99"/>
      <c r="IM42" s="99"/>
      <c r="IN42" s="99"/>
      <c r="IO42" s="99"/>
      <c r="IP42" s="99"/>
      <c r="IQ42" s="99"/>
      <c r="IR42" s="99"/>
      <c r="IS42" s="99"/>
      <c r="IT42" s="103"/>
      <c r="IU42" s="103"/>
      <c r="IV42" s="103"/>
    </row>
    <row r="43" spans="1:256" s="104" customFormat="1" ht="126.75" customHeight="1">
      <c r="A43" s="115">
        <v>35</v>
      </c>
      <c r="B43" s="119" t="s">
        <v>1474</v>
      </c>
      <c r="C43" s="120" t="s">
        <v>1475</v>
      </c>
      <c r="D43" s="36">
        <f t="shared" si="7"/>
        <v>256</v>
      </c>
      <c r="E43" s="36">
        <f t="shared" si="8"/>
        <v>256</v>
      </c>
      <c r="F43" s="36">
        <v>56</v>
      </c>
      <c r="G43" s="36">
        <v>200</v>
      </c>
      <c r="H43" s="36">
        <f t="shared" si="9"/>
        <v>0</v>
      </c>
      <c r="I43" s="36"/>
      <c r="J43" s="36"/>
      <c r="K43" s="145" t="s">
        <v>1476</v>
      </c>
      <c r="L43" s="145" t="s">
        <v>1477</v>
      </c>
      <c r="M43" s="146" t="s">
        <v>1478</v>
      </c>
      <c r="N43" s="145" t="s">
        <v>1479</v>
      </c>
      <c r="O43" s="147" t="s">
        <v>1347</v>
      </c>
      <c r="P43" s="145" t="s">
        <v>1475</v>
      </c>
      <c r="Q43" s="161"/>
      <c r="R43" s="16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c r="CT43" s="171"/>
      <c r="CU43" s="171"/>
      <c r="CV43" s="171"/>
      <c r="CW43" s="171"/>
      <c r="CX43" s="171"/>
      <c r="CY43" s="171"/>
      <c r="CZ43" s="171"/>
      <c r="DA43" s="171"/>
      <c r="DB43" s="171"/>
      <c r="DC43" s="171"/>
      <c r="DD43" s="171"/>
      <c r="DE43" s="171"/>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c r="ED43" s="171"/>
      <c r="EE43" s="171"/>
      <c r="EF43" s="171"/>
      <c r="EG43" s="171"/>
      <c r="EH43" s="171"/>
      <c r="EI43" s="171"/>
      <c r="EJ43" s="171"/>
      <c r="EK43" s="171"/>
      <c r="EL43" s="171"/>
      <c r="EM43" s="171"/>
      <c r="EN43" s="171"/>
      <c r="EO43" s="171"/>
      <c r="EP43" s="171"/>
      <c r="EQ43" s="171"/>
      <c r="ER43" s="171"/>
      <c r="ES43" s="171"/>
      <c r="ET43" s="171"/>
      <c r="EU43" s="171"/>
      <c r="EV43" s="171"/>
      <c r="EW43" s="171"/>
      <c r="EX43" s="171"/>
      <c r="EY43" s="171"/>
      <c r="EZ43" s="171"/>
      <c r="FA43" s="171"/>
      <c r="FB43" s="171"/>
      <c r="FC43" s="171"/>
      <c r="FD43" s="171"/>
      <c r="FE43" s="171"/>
      <c r="FF43" s="171"/>
      <c r="FG43" s="171"/>
      <c r="FH43" s="171"/>
      <c r="FI43" s="171"/>
      <c r="FJ43" s="171"/>
      <c r="FK43" s="171"/>
      <c r="FL43" s="171"/>
      <c r="FM43" s="171"/>
      <c r="FN43" s="171"/>
      <c r="FO43" s="171"/>
      <c r="FP43" s="171"/>
      <c r="FQ43" s="171"/>
      <c r="FR43" s="171"/>
      <c r="FS43" s="171"/>
      <c r="FT43" s="171"/>
      <c r="FU43" s="171"/>
      <c r="FV43" s="171"/>
      <c r="FW43" s="171"/>
      <c r="FX43" s="171"/>
      <c r="FY43" s="171"/>
      <c r="FZ43" s="171"/>
      <c r="GA43" s="171"/>
      <c r="GB43" s="171"/>
      <c r="GC43" s="171"/>
      <c r="GD43" s="171"/>
      <c r="GE43" s="171"/>
      <c r="GF43" s="171"/>
      <c r="GG43" s="171"/>
      <c r="GH43" s="171"/>
      <c r="GI43" s="171"/>
      <c r="GJ43" s="171"/>
      <c r="GK43" s="171"/>
      <c r="GL43" s="171"/>
      <c r="GM43" s="171"/>
      <c r="GN43" s="171"/>
      <c r="GO43" s="171"/>
      <c r="GP43" s="171"/>
      <c r="GQ43" s="171"/>
      <c r="GR43" s="171"/>
      <c r="GS43" s="171"/>
      <c r="GT43" s="171"/>
      <c r="GU43" s="171"/>
      <c r="GV43" s="171"/>
      <c r="GW43" s="171"/>
      <c r="GX43" s="171"/>
      <c r="GY43" s="171"/>
      <c r="GZ43" s="171"/>
      <c r="HA43" s="171"/>
      <c r="HB43" s="171"/>
      <c r="HC43" s="171"/>
      <c r="HD43" s="171"/>
      <c r="HE43" s="171"/>
      <c r="HF43" s="171"/>
      <c r="HG43" s="171"/>
      <c r="HH43" s="171"/>
      <c r="HI43" s="171"/>
      <c r="HJ43" s="171"/>
      <c r="HK43" s="171"/>
      <c r="HL43" s="171"/>
      <c r="HM43" s="171"/>
      <c r="HN43" s="171"/>
      <c r="HO43" s="171"/>
      <c r="HP43" s="171"/>
      <c r="HQ43" s="171"/>
      <c r="HR43" s="171"/>
      <c r="HS43" s="171"/>
      <c r="HT43" s="171"/>
      <c r="HU43" s="171"/>
      <c r="HV43" s="171"/>
      <c r="HW43" s="171"/>
      <c r="HX43" s="171"/>
      <c r="HY43" s="171"/>
      <c r="HZ43" s="171"/>
      <c r="IA43" s="171"/>
      <c r="IB43" s="171"/>
      <c r="IC43" s="171"/>
      <c r="ID43" s="171"/>
      <c r="IE43" s="171"/>
      <c r="IF43" s="171"/>
      <c r="IG43" s="171"/>
      <c r="IH43" s="171"/>
      <c r="II43" s="177"/>
      <c r="IJ43" s="177"/>
      <c r="IK43" s="177"/>
      <c r="IL43" s="99"/>
      <c r="IM43" s="99"/>
      <c r="IN43" s="99"/>
      <c r="IO43" s="99"/>
      <c r="IP43" s="99"/>
      <c r="IQ43" s="99"/>
      <c r="IR43" s="99"/>
      <c r="IS43" s="99"/>
      <c r="IT43" s="103"/>
      <c r="IU43" s="103"/>
      <c r="IV43" s="103"/>
    </row>
    <row r="44" spans="1:256" s="7" customFormat="1" ht="100.5" customHeight="1">
      <c r="A44" s="115">
        <v>36</v>
      </c>
      <c r="B44" s="119" t="s">
        <v>1480</v>
      </c>
      <c r="C44" s="120" t="s">
        <v>1475</v>
      </c>
      <c r="D44" s="36">
        <f t="shared" si="7"/>
        <v>78</v>
      </c>
      <c r="E44" s="36">
        <f t="shared" si="8"/>
        <v>78</v>
      </c>
      <c r="F44" s="36"/>
      <c r="G44" s="36">
        <v>78</v>
      </c>
      <c r="H44" s="36">
        <f t="shared" si="9"/>
        <v>0</v>
      </c>
      <c r="I44" s="36"/>
      <c r="J44" s="36"/>
      <c r="K44" s="145" t="s">
        <v>1481</v>
      </c>
      <c r="L44" s="145" t="s">
        <v>1482</v>
      </c>
      <c r="M44" s="146" t="s">
        <v>1483</v>
      </c>
      <c r="N44" s="145" t="s">
        <v>1405</v>
      </c>
      <c r="O44" s="147" t="s">
        <v>1347</v>
      </c>
      <c r="P44" s="145" t="s">
        <v>1475</v>
      </c>
      <c r="Q44" s="161"/>
      <c r="R44" s="172"/>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95"/>
      <c r="IJ44" s="95"/>
      <c r="IK44" s="95"/>
      <c r="IL44" s="99"/>
      <c r="IM44" s="99"/>
      <c r="IN44" s="99"/>
      <c r="IO44" s="99"/>
      <c r="IP44" s="99"/>
      <c r="IQ44" s="99"/>
      <c r="IR44" s="99"/>
      <c r="IS44" s="99"/>
      <c r="IT44" s="103"/>
      <c r="IU44" s="103"/>
      <c r="IV44" s="103"/>
    </row>
    <row r="45" spans="1:256" s="5" customFormat="1" ht="99.75" customHeight="1">
      <c r="A45" s="115">
        <v>37</v>
      </c>
      <c r="B45" s="119" t="s">
        <v>1484</v>
      </c>
      <c r="C45" s="120" t="s">
        <v>1475</v>
      </c>
      <c r="D45" s="36">
        <f t="shared" si="7"/>
        <v>575</v>
      </c>
      <c r="E45" s="36">
        <f t="shared" si="8"/>
        <v>575</v>
      </c>
      <c r="F45" s="36"/>
      <c r="G45" s="36">
        <v>575</v>
      </c>
      <c r="H45" s="36">
        <f t="shared" si="9"/>
        <v>0</v>
      </c>
      <c r="I45" s="36"/>
      <c r="J45" s="36"/>
      <c r="K45" s="145" t="s">
        <v>1485</v>
      </c>
      <c r="L45" s="145" t="s">
        <v>1486</v>
      </c>
      <c r="M45" s="146" t="s">
        <v>1483</v>
      </c>
      <c r="N45" s="145" t="s">
        <v>1405</v>
      </c>
      <c r="O45" s="147" t="s">
        <v>1347</v>
      </c>
      <c r="P45" s="145" t="s">
        <v>1475</v>
      </c>
      <c r="Q45" s="165"/>
      <c r="R45" s="84"/>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94"/>
      <c r="IJ45" s="94"/>
      <c r="IK45" s="94"/>
      <c r="IL45" s="99"/>
      <c r="IM45" s="99"/>
      <c r="IN45" s="99"/>
      <c r="IO45" s="99"/>
      <c r="IP45" s="99"/>
      <c r="IQ45" s="99"/>
      <c r="IR45" s="99"/>
      <c r="IS45" s="99"/>
      <c r="IT45" s="103"/>
      <c r="IU45" s="103"/>
      <c r="IV45" s="103"/>
    </row>
    <row r="46" spans="1:256" s="105" customFormat="1" ht="174.75" customHeight="1">
      <c r="A46" s="115">
        <v>38</v>
      </c>
      <c r="B46" s="122" t="s">
        <v>1487</v>
      </c>
      <c r="C46" s="123" t="s">
        <v>1488</v>
      </c>
      <c r="D46" s="36">
        <f t="shared" si="7"/>
        <v>300</v>
      </c>
      <c r="E46" s="36">
        <f t="shared" si="8"/>
        <v>300</v>
      </c>
      <c r="F46" s="124">
        <v>200</v>
      </c>
      <c r="G46" s="124">
        <v>100</v>
      </c>
      <c r="H46" s="36">
        <f t="shared" si="9"/>
        <v>0</v>
      </c>
      <c r="I46" s="124"/>
      <c r="J46" s="124"/>
      <c r="K46" s="70" t="s">
        <v>1489</v>
      </c>
      <c r="L46" s="70" t="s">
        <v>1490</v>
      </c>
      <c r="M46" s="149">
        <v>2240703</v>
      </c>
      <c r="N46" s="150" t="s">
        <v>1491</v>
      </c>
      <c r="O46" s="151" t="s">
        <v>1492</v>
      </c>
      <c r="P46" s="152" t="s">
        <v>1488</v>
      </c>
      <c r="Q46" s="161"/>
      <c r="R46" s="161"/>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94"/>
      <c r="IJ46" s="94"/>
      <c r="IK46" s="94"/>
      <c r="IL46" s="99"/>
      <c r="IM46" s="99"/>
      <c r="IN46" s="99"/>
      <c r="IO46" s="99"/>
      <c r="IP46" s="99"/>
      <c r="IQ46" s="99"/>
      <c r="IR46" s="99"/>
      <c r="IS46" s="99"/>
      <c r="IT46" s="103"/>
      <c r="IU46" s="103"/>
      <c r="IV46" s="103"/>
    </row>
    <row r="47" spans="1:256" s="6" customFormat="1" ht="109.5" customHeight="1">
      <c r="A47" s="115">
        <v>39</v>
      </c>
      <c r="B47" s="125" t="s">
        <v>1493</v>
      </c>
      <c r="C47" s="126" t="s">
        <v>1494</v>
      </c>
      <c r="D47" s="36">
        <f t="shared" si="7"/>
        <v>100</v>
      </c>
      <c r="E47" s="36">
        <f t="shared" si="8"/>
        <v>100</v>
      </c>
      <c r="F47" s="118">
        <v>100</v>
      </c>
      <c r="G47" s="118"/>
      <c r="H47" s="36">
        <f t="shared" si="9"/>
        <v>0</v>
      </c>
      <c r="I47" s="118"/>
      <c r="J47" s="118"/>
      <c r="K47" s="145" t="s">
        <v>1495</v>
      </c>
      <c r="L47" s="152" t="s">
        <v>1496</v>
      </c>
      <c r="M47" s="142">
        <v>2080599</v>
      </c>
      <c r="N47" s="143" t="s">
        <v>1497</v>
      </c>
      <c r="O47" s="144" t="s">
        <v>1498</v>
      </c>
      <c r="P47" s="153" t="s">
        <v>1499</v>
      </c>
      <c r="Q47" s="161"/>
      <c r="R47" s="172"/>
      <c r="II47" s="94"/>
      <c r="IJ47" s="94"/>
      <c r="IK47" s="94"/>
      <c r="IL47" s="99"/>
      <c r="IM47" s="99"/>
      <c r="IN47" s="99"/>
      <c r="IO47" s="99"/>
      <c r="IP47" s="99"/>
      <c r="IQ47" s="99"/>
      <c r="IR47" s="99"/>
      <c r="IS47" s="99"/>
      <c r="IT47" s="103"/>
      <c r="IU47" s="103"/>
      <c r="IV47" s="103"/>
    </row>
    <row r="48" spans="1:256" s="5" customFormat="1" ht="189.75" customHeight="1">
      <c r="A48" s="115">
        <v>40</v>
      </c>
      <c r="B48" s="122" t="s">
        <v>1500</v>
      </c>
      <c r="C48" s="123" t="s">
        <v>1501</v>
      </c>
      <c r="D48" s="36">
        <f t="shared" si="7"/>
        <v>2000</v>
      </c>
      <c r="E48" s="36">
        <f t="shared" si="8"/>
        <v>2000</v>
      </c>
      <c r="F48" s="124">
        <v>2000</v>
      </c>
      <c r="G48" s="124"/>
      <c r="H48" s="124"/>
      <c r="I48" s="124"/>
      <c r="J48" s="124"/>
      <c r="K48" s="154" t="s">
        <v>1502</v>
      </c>
      <c r="L48" s="70" t="s">
        <v>1503</v>
      </c>
      <c r="M48" s="155">
        <v>2150799</v>
      </c>
      <c r="N48" s="70" t="s">
        <v>1504</v>
      </c>
      <c r="O48" s="156" t="s">
        <v>1492</v>
      </c>
      <c r="P48" s="152" t="s">
        <v>1501</v>
      </c>
      <c r="Q48" s="166"/>
      <c r="R48" s="8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94"/>
      <c r="IJ48" s="94"/>
      <c r="IK48" s="94"/>
      <c r="IL48" s="99"/>
      <c r="IM48" s="99"/>
      <c r="IN48" s="99"/>
      <c r="IO48" s="99"/>
      <c r="IP48" s="99"/>
      <c r="IQ48" s="99"/>
      <c r="IR48" s="99"/>
      <c r="IS48" s="99"/>
      <c r="IT48" s="103"/>
      <c r="IU48" s="103"/>
      <c r="IV48" s="103"/>
    </row>
    <row r="49" spans="1:256" s="105" customFormat="1" ht="157.5" customHeight="1">
      <c r="A49" s="115">
        <v>41</v>
      </c>
      <c r="B49" s="119" t="s">
        <v>1505</v>
      </c>
      <c r="C49" s="120" t="s">
        <v>1506</v>
      </c>
      <c r="D49" s="36">
        <f t="shared" si="7"/>
        <v>1945.77</v>
      </c>
      <c r="E49" s="36">
        <f t="shared" si="8"/>
        <v>1945.77</v>
      </c>
      <c r="F49" s="121"/>
      <c r="G49" s="121">
        <v>1945.77</v>
      </c>
      <c r="H49" s="36">
        <f aca="true" t="shared" si="10" ref="H49:H53">+I49+J49</f>
        <v>0</v>
      </c>
      <c r="I49" s="121"/>
      <c r="J49" s="121"/>
      <c r="K49" s="145" t="s">
        <v>1507</v>
      </c>
      <c r="L49" s="145" t="s">
        <v>1508</v>
      </c>
      <c r="M49" s="146" t="s">
        <v>1483</v>
      </c>
      <c r="N49" s="145" t="s">
        <v>1405</v>
      </c>
      <c r="O49" s="147" t="s">
        <v>1347</v>
      </c>
      <c r="P49" s="145" t="s">
        <v>1347</v>
      </c>
      <c r="Q49" s="161"/>
      <c r="R49" s="172"/>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94"/>
      <c r="IJ49" s="94"/>
      <c r="IK49" s="94"/>
      <c r="IL49" s="99"/>
      <c r="IM49" s="99"/>
      <c r="IN49" s="99"/>
      <c r="IO49" s="99"/>
      <c r="IP49" s="99"/>
      <c r="IQ49" s="99"/>
      <c r="IR49" s="99"/>
      <c r="IS49" s="99"/>
      <c r="IT49" s="103"/>
      <c r="IU49" s="103"/>
      <c r="IV49" s="103"/>
    </row>
    <row r="50" spans="1:256" s="5" customFormat="1" ht="36" customHeight="1">
      <c r="A50" s="115"/>
      <c r="B50" s="113" t="s">
        <v>1509</v>
      </c>
      <c r="C50" s="114"/>
      <c r="D50" s="36">
        <f t="shared" si="7"/>
        <v>36950.58</v>
      </c>
      <c r="E50" s="36">
        <f aca="true" t="shared" si="11" ref="E50:J50">SUM(E51:E64)</f>
        <v>31950.58</v>
      </c>
      <c r="F50" s="36">
        <f t="shared" si="11"/>
        <v>26630.63</v>
      </c>
      <c r="G50" s="36">
        <f t="shared" si="11"/>
        <v>5319.95</v>
      </c>
      <c r="H50" s="36">
        <f t="shared" si="11"/>
        <v>5000</v>
      </c>
      <c r="I50" s="36">
        <f t="shared" si="11"/>
        <v>5000</v>
      </c>
      <c r="J50" s="36">
        <f t="shared" si="11"/>
        <v>0</v>
      </c>
      <c r="K50" s="145"/>
      <c r="L50" s="145"/>
      <c r="M50" s="146"/>
      <c r="N50" s="145"/>
      <c r="O50" s="147"/>
      <c r="P50" s="145"/>
      <c r="Q50" s="166"/>
      <c r="R50" s="8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94"/>
      <c r="IJ50" s="94"/>
      <c r="IK50" s="94"/>
      <c r="IL50" s="99"/>
      <c r="IM50" s="99"/>
      <c r="IN50" s="99"/>
      <c r="IO50" s="99"/>
      <c r="IP50" s="99"/>
      <c r="IQ50" s="99"/>
      <c r="IR50" s="99"/>
      <c r="IS50" s="99"/>
      <c r="IT50" s="103"/>
      <c r="IU50" s="103"/>
      <c r="IV50" s="103"/>
    </row>
    <row r="51" spans="1:256" s="105" customFormat="1" ht="247.5" customHeight="1">
      <c r="A51" s="115" t="s">
        <v>1510</v>
      </c>
      <c r="B51" s="127" t="s">
        <v>1511</v>
      </c>
      <c r="C51" s="123" t="s">
        <v>1512</v>
      </c>
      <c r="D51" s="36">
        <f t="shared" si="7"/>
        <v>26400</v>
      </c>
      <c r="E51" s="36">
        <f>+F51+G51</f>
        <v>26400</v>
      </c>
      <c r="F51" s="36">
        <f>25600-600-500-500</f>
        <v>24000</v>
      </c>
      <c r="G51" s="36">
        <v>2400</v>
      </c>
      <c r="H51" s="36">
        <f t="shared" si="10"/>
        <v>0</v>
      </c>
      <c r="I51" s="36"/>
      <c r="J51" s="36"/>
      <c r="K51" s="145" t="s">
        <v>1513</v>
      </c>
      <c r="L51" s="145" t="s">
        <v>1514</v>
      </c>
      <c r="M51" s="146" t="s">
        <v>1515</v>
      </c>
      <c r="N51" s="145" t="s">
        <v>1516</v>
      </c>
      <c r="O51" s="147" t="s">
        <v>1517</v>
      </c>
      <c r="P51" s="145" t="s">
        <v>1518</v>
      </c>
      <c r="Q51" s="162"/>
      <c r="R51" s="162"/>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94"/>
      <c r="IJ51" s="94"/>
      <c r="IK51" s="94"/>
      <c r="IL51" s="99"/>
      <c r="IM51" s="99"/>
      <c r="IN51" s="99"/>
      <c r="IO51" s="99"/>
      <c r="IP51" s="99"/>
      <c r="IQ51" s="99"/>
      <c r="IR51" s="99"/>
      <c r="IS51" s="99"/>
      <c r="IT51" s="103"/>
      <c r="IU51" s="103"/>
      <c r="IV51" s="103"/>
    </row>
    <row r="52" spans="1:256" s="5" customFormat="1" ht="133.5" customHeight="1">
      <c r="A52" s="115" t="s">
        <v>1519</v>
      </c>
      <c r="B52" s="127" t="s">
        <v>1520</v>
      </c>
      <c r="C52" s="123" t="s">
        <v>1521</v>
      </c>
      <c r="D52" s="36">
        <f t="shared" si="7"/>
        <v>1500</v>
      </c>
      <c r="E52" s="36">
        <f>+F52+G52</f>
        <v>1500</v>
      </c>
      <c r="F52" s="36">
        <v>1500</v>
      </c>
      <c r="G52" s="36"/>
      <c r="H52" s="36">
        <f t="shared" si="10"/>
        <v>0</v>
      </c>
      <c r="I52" s="36"/>
      <c r="J52" s="36"/>
      <c r="K52" s="157" t="s">
        <v>1522</v>
      </c>
      <c r="L52" s="157" t="s">
        <v>1523</v>
      </c>
      <c r="M52" s="142">
        <v>2120399</v>
      </c>
      <c r="N52" s="143" t="s">
        <v>1524</v>
      </c>
      <c r="O52" s="158" t="s">
        <v>1525</v>
      </c>
      <c r="P52" s="159" t="s">
        <v>1521</v>
      </c>
      <c r="Q52" s="165"/>
      <c r="R52" s="84"/>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94"/>
      <c r="IJ52" s="94"/>
      <c r="IK52" s="94"/>
      <c r="IL52" s="99"/>
      <c r="IM52" s="99"/>
      <c r="IN52" s="99"/>
      <c r="IO52" s="99"/>
      <c r="IP52" s="99"/>
      <c r="IQ52" s="99"/>
      <c r="IR52" s="99"/>
      <c r="IS52" s="99"/>
      <c r="IT52" s="103"/>
      <c r="IU52" s="103"/>
      <c r="IV52" s="103"/>
    </row>
    <row r="53" spans="1:256" s="5" customFormat="1" ht="165" customHeight="1">
      <c r="A53" s="115" t="s">
        <v>1526</v>
      </c>
      <c r="B53" s="127" t="s">
        <v>1527</v>
      </c>
      <c r="C53" s="123" t="s">
        <v>1512</v>
      </c>
      <c r="D53" s="36">
        <f t="shared" si="7"/>
        <v>5000</v>
      </c>
      <c r="E53" s="36">
        <f>+F53+G53</f>
        <v>0</v>
      </c>
      <c r="F53" s="36"/>
      <c r="G53" s="36"/>
      <c r="H53" s="36">
        <f t="shared" si="10"/>
        <v>5000</v>
      </c>
      <c r="I53" s="36">
        <v>5000</v>
      </c>
      <c r="J53" s="36"/>
      <c r="K53" s="157" t="s">
        <v>1528</v>
      </c>
      <c r="L53" s="157" t="s">
        <v>1529</v>
      </c>
      <c r="M53" s="142">
        <v>2120899</v>
      </c>
      <c r="N53" s="143" t="s">
        <v>1530</v>
      </c>
      <c r="O53" s="158" t="s">
        <v>1531</v>
      </c>
      <c r="P53" s="128" t="s">
        <v>1512</v>
      </c>
      <c r="Q53" s="165"/>
      <c r="R53" s="84"/>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94"/>
      <c r="IJ53" s="94"/>
      <c r="IK53" s="94"/>
      <c r="IL53" s="99"/>
      <c r="IM53" s="99"/>
      <c r="IN53" s="99"/>
      <c r="IO53" s="99"/>
      <c r="IP53" s="99"/>
      <c r="IQ53" s="99"/>
      <c r="IR53" s="99"/>
      <c r="IS53" s="99"/>
      <c r="IT53" s="103"/>
      <c r="IU53" s="103"/>
      <c r="IV53" s="103"/>
    </row>
    <row r="54" spans="1:256" s="7" customFormat="1" ht="217.5" customHeight="1">
      <c r="A54" s="115" t="s">
        <v>1532</v>
      </c>
      <c r="B54" s="128" t="s">
        <v>1533</v>
      </c>
      <c r="C54" s="123" t="s">
        <v>1512</v>
      </c>
      <c r="D54" s="36">
        <f t="shared" si="7"/>
        <v>282</v>
      </c>
      <c r="E54" s="36">
        <f aca="true" t="shared" si="12" ref="E54:E64">+F54+G54</f>
        <v>282</v>
      </c>
      <c r="F54" s="129">
        <v>20</v>
      </c>
      <c r="G54" s="129">
        <v>262</v>
      </c>
      <c r="H54" s="36">
        <f aca="true" t="shared" si="13" ref="H54:H64">+I54+J54</f>
        <v>0</v>
      </c>
      <c r="I54" s="129"/>
      <c r="J54" s="129"/>
      <c r="K54" s="152" t="s">
        <v>1534</v>
      </c>
      <c r="L54" s="152" t="s">
        <v>1535</v>
      </c>
      <c r="M54" s="160" t="s">
        <v>1536</v>
      </c>
      <c r="N54" s="152" t="s">
        <v>1537</v>
      </c>
      <c r="O54" s="151" t="s">
        <v>1517</v>
      </c>
      <c r="P54" s="152" t="s">
        <v>1538</v>
      </c>
      <c r="Q54" s="165"/>
      <c r="R54" s="84"/>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c r="HP54" s="83"/>
      <c r="HQ54" s="83"/>
      <c r="HR54" s="83"/>
      <c r="HS54" s="83"/>
      <c r="HT54" s="83"/>
      <c r="HU54" s="83"/>
      <c r="HV54" s="83"/>
      <c r="HW54" s="83"/>
      <c r="HX54" s="83"/>
      <c r="HY54" s="83"/>
      <c r="HZ54" s="83"/>
      <c r="IA54" s="83"/>
      <c r="IB54" s="83"/>
      <c r="IC54" s="83"/>
      <c r="ID54" s="83"/>
      <c r="IE54" s="83"/>
      <c r="IF54" s="83"/>
      <c r="IG54" s="83"/>
      <c r="IH54" s="83"/>
      <c r="II54" s="95"/>
      <c r="IJ54" s="95"/>
      <c r="IK54" s="95"/>
      <c r="IL54" s="99"/>
      <c r="IM54" s="99"/>
      <c r="IN54" s="99"/>
      <c r="IO54" s="99"/>
      <c r="IP54" s="99"/>
      <c r="IQ54" s="99"/>
      <c r="IR54" s="99"/>
      <c r="IS54" s="99"/>
      <c r="IT54" s="103"/>
      <c r="IU54" s="103"/>
      <c r="IV54" s="103"/>
    </row>
    <row r="55" spans="1:256" s="6" customFormat="1" ht="385.5" customHeight="1">
      <c r="A55" s="115" t="s">
        <v>1539</v>
      </c>
      <c r="B55" s="128" t="s">
        <v>1540</v>
      </c>
      <c r="C55" s="123" t="s">
        <v>1512</v>
      </c>
      <c r="D55" s="36">
        <f t="shared" si="7"/>
        <v>1782</v>
      </c>
      <c r="E55" s="36">
        <f t="shared" si="12"/>
        <v>1782</v>
      </c>
      <c r="F55" s="129">
        <v>28</v>
      </c>
      <c r="G55" s="129">
        <v>1754</v>
      </c>
      <c r="H55" s="36">
        <f t="shared" si="13"/>
        <v>0</v>
      </c>
      <c r="I55" s="129"/>
      <c r="J55" s="129"/>
      <c r="K55" s="152" t="s">
        <v>1541</v>
      </c>
      <c r="L55" s="152" t="s">
        <v>1542</v>
      </c>
      <c r="M55" s="160" t="s">
        <v>1543</v>
      </c>
      <c r="N55" s="152" t="s">
        <v>1544</v>
      </c>
      <c r="O55" s="151" t="s">
        <v>1517</v>
      </c>
      <c r="P55" s="152" t="s">
        <v>1538</v>
      </c>
      <c r="Q55" s="166"/>
      <c r="R55" s="86"/>
      <c r="II55" s="94"/>
      <c r="IJ55" s="94"/>
      <c r="IK55" s="94"/>
      <c r="IL55" s="99"/>
      <c r="IM55" s="99"/>
      <c r="IN55" s="99"/>
      <c r="IO55" s="99"/>
      <c r="IP55" s="99"/>
      <c r="IQ55" s="99"/>
      <c r="IR55" s="99"/>
      <c r="IS55" s="99"/>
      <c r="IT55" s="103"/>
      <c r="IU55" s="103"/>
      <c r="IV55" s="103"/>
    </row>
    <row r="56" spans="1:256" s="5" customFormat="1" ht="147" customHeight="1">
      <c r="A56" s="115" t="s">
        <v>1545</v>
      </c>
      <c r="B56" s="128" t="s">
        <v>1546</v>
      </c>
      <c r="C56" s="123" t="s">
        <v>1512</v>
      </c>
      <c r="D56" s="36">
        <f t="shared" si="7"/>
        <v>131</v>
      </c>
      <c r="E56" s="36">
        <f t="shared" si="12"/>
        <v>131</v>
      </c>
      <c r="F56" s="129">
        <v>131</v>
      </c>
      <c r="G56" s="129"/>
      <c r="H56" s="36">
        <f t="shared" si="13"/>
        <v>0</v>
      </c>
      <c r="I56" s="129"/>
      <c r="J56" s="129"/>
      <c r="K56" s="152" t="s">
        <v>1547</v>
      </c>
      <c r="L56" s="152" t="s">
        <v>1548</v>
      </c>
      <c r="M56" s="160">
        <v>2050204</v>
      </c>
      <c r="N56" s="152" t="s">
        <v>1549</v>
      </c>
      <c r="O56" s="151" t="s">
        <v>1517</v>
      </c>
      <c r="P56" s="152" t="s">
        <v>1538</v>
      </c>
      <c r="Q56" s="165"/>
      <c r="R56" s="67"/>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94"/>
      <c r="IJ56" s="94"/>
      <c r="IK56" s="94"/>
      <c r="IL56" s="99"/>
      <c r="IM56" s="99"/>
      <c r="IN56" s="99"/>
      <c r="IO56" s="99"/>
      <c r="IP56" s="99"/>
      <c r="IQ56" s="99"/>
      <c r="IR56" s="99"/>
      <c r="IS56" s="99"/>
      <c r="IT56" s="103"/>
      <c r="IU56" s="103"/>
      <c r="IV56" s="103"/>
    </row>
    <row r="57" spans="1:256" s="6" customFormat="1" ht="237" customHeight="1">
      <c r="A57" s="115" t="s">
        <v>1550</v>
      </c>
      <c r="B57" s="128" t="s">
        <v>1551</v>
      </c>
      <c r="C57" s="123" t="s">
        <v>1512</v>
      </c>
      <c r="D57" s="36">
        <f t="shared" si="7"/>
        <v>43</v>
      </c>
      <c r="E57" s="36">
        <f t="shared" si="12"/>
        <v>43</v>
      </c>
      <c r="F57" s="129">
        <v>43</v>
      </c>
      <c r="G57" s="129"/>
      <c r="H57" s="36">
        <f t="shared" si="13"/>
        <v>0</v>
      </c>
      <c r="I57" s="129"/>
      <c r="J57" s="129"/>
      <c r="K57" s="152" t="s">
        <v>1552</v>
      </c>
      <c r="L57" s="152" t="s">
        <v>1553</v>
      </c>
      <c r="M57" s="160">
        <v>2050204</v>
      </c>
      <c r="N57" s="152" t="s">
        <v>1549</v>
      </c>
      <c r="O57" s="151" t="s">
        <v>1517</v>
      </c>
      <c r="P57" s="152" t="s">
        <v>1538</v>
      </c>
      <c r="Q57" s="165"/>
      <c r="R57" s="67"/>
      <c r="II57" s="94"/>
      <c r="IJ57" s="94"/>
      <c r="IK57" s="94"/>
      <c r="IL57" s="99"/>
      <c r="IM57" s="99"/>
      <c r="IN57" s="99"/>
      <c r="IO57" s="99"/>
      <c r="IP57" s="99"/>
      <c r="IQ57" s="99"/>
      <c r="IR57" s="99"/>
      <c r="IS57" s="99"/>
      <c r="IT57" s="103"/>
      <c r="IU57" s="103"/>
      <c r="IV57" s="103"/>
    </row>
    <row r="58" spans="1:256" s="6" customFormat="1" ht="384.75" customHeight="1">
      <c r="A58" s="115" t="s">
        <v>1554</v>
      </c>
      <c r="B58" s="128" t="s">
        <v>1555</v>
      </c>
      <c r="C58" s="123" t="s">
        <v>1512</v>
      </c>
      <c r="D58" s="36">
        <f t="shared" si="7"/>
        <v>127</v>
      </c>
      <c r="E58" s="36">
        <f t="shared" si="12"/>
        <v>127</v>
      </c>
      <c r="F58" s="129">
        <v>127</v>
      </c>
      <c r="G58" s="129"/>
      <c r="H58" s="36">
        <f t="shared" si="13"/>
        <v>0</v>
      </c>
      <c r="I58" s="129"/>
      <c r="J58" s="129"/>
      <c r="K58" s="152" t="s">
        <v>1556</v>
      </c>
      <c r="L58" s="152" t="s">
        <v>1557</v>
      </c>
      <c r="M58" s="160" t="s">
        <v>1558</v>
      </c>
      <c r="N58" s="152" t="s">
        <v>1559</v>
      </c>
      <c r="O58" s="151" t="s">
        <v>1517</v>
      </c>
      <c r="P58" s="152" t="s">
        <v>1538</v>
      </c>
      <c r="Q58" s="166"/>
      <c r="R58" s="86"/>
      <c r="II58" s="94"/>
      <c r="IJ58" s="94"/>
      <c r="IK58" s="94"/>
      <c r="IL58" s="99"/>
      <c r="IM58" s="99"/>
      <c r="IN58" s="99"/>
      <c r="IO58" s="99"/>
      <c r="IP58" s="99"/>
      <c r="IQ58" s="99"/>
      <c r="IR58" s="99"/>
      <c r="IS58" s="99"/>
      <c r="IT58" s="103"/>
      <c r="IU58" s="103"/>
      <c r="IV58" s="103"/>
    </row>
    <row r="59" spans="1:256" s="5" customFormat="1" ht="268.5" customHeight="1">
      <c r="A59" s="115" t="s">
        <v>1560</v>
      </c>
      <c r="B59" s="128" t="s">
        <v>1561</v>
      </c>
      <c r="C59" s="123" t="s">
        <v>1512</v>
      </c>
      <c r="D59" s="36">
        <f t="shared" si="7"/>
        <v>623</v>
      </c>
      <c r="E59" s="36">
        <f t="shared" si="12"/>
        <v>623</v>
      </c>
      <c r="F59" s="129">
        <v>623</v>
      </c>
      <c r="G59" s="129"/>
      <c r="H59" s="36">
        <f t="shared" si="13"/>
        <v>0</v>
      </c>
      <c r="I59" s="129"/>
      <c r="J59" s="129"/>
      <c r="K59" s="152" t="s">
        <v>1562</v>
      </c>
      <c r="L59" s="152" t="s">
        <v>1563</v>
      </c>
      <c r="M59" s="160">
        <v>2050305</v>
      </c>
      <c r="N59" s="152" t="s">
        <v>1564</v>
      </c>
      <c r="O59" s="151" t="s">
        <v>1517</v>
      </c>
      <c r="P59" s="152" t="s">
        <v>1538</v>
      </c>
      <c r="Q59" s="162"/>
      <c r="R59" s="67"/>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94"/>
      <c r="IJ59" s="94"/>
      <c r="IK59" s="94"/>
      <c r="IL59" s="99"/>
      <c r="IM59" s="99"/>
      <c r="IN59" s="99"/>
      <c r="IO59" s="99"/>
      <c r="IP59" s="99"/>
      <c r="IQ59" s="99"/>
      <c r="IR59" s="99"/>
      <c r="IS59" s="99"/>
      <c r="IT59" s="103"/>
      <c r="IU59" s="103"/>
      <c r="IV59" s="103"/>
    </row>
    <row r="60" spans="1:256" s="5" customFormat="1" ht="114" customHeight="1">
      <c r="A60" s="115" t="s">
        <v>1565</v>
      </c>
      <c r="B60" s="128" t="s">
        <v>1566</v>
      </c>
      <c r="C60" s="123" t="s">
        <v>1512</v>
      </c>
      <c r="D60" s="36">
        <f t="shared" si="7"/>
        <v>404</v>
      </c>
      <c r="E60" s="36">
        <f t="shared" si="12"/>
        <v>404</v>
      </c>
      <c r="F60" s="129"/>
      <c r="G60" s="129">
        <v>404</v>
      </c>
      <c r="H60" s="36">
        <f t="shared" si="13"/>
        <v>0</v>
      </c>
      <c r="I60" s="129"/>
      <c r="J60" s="129"/>
      <c r="K60" s="152" t="s">
        <v>1567</v>
      </c>
      <c r="L60" s="152" t="s">
        <v>1568</v>
      </c>
      <c r="M60" s="160">
        <v>2300245</v>
      </c>
      <c r="N60" s="152" t="s">
        <v>1569</v>
      </c>
      <c r="O60" s="151" t="s">
        <v>1517</v>
      </c>
      <c r="P60" s="152" t="s">
        <v>1538</v>
      </c>
      <c r="Q60" s="166"/>
      <c r="R60" s="8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94"/>
      <c r="IJ60" s="94"/>
      <c r="IK60" s="94"/>
      <c r="IL60" s="99"/>
      <c r="IM60" s="99"/>
      <c r="IN60" s="99"/>
      <c r="IO60" s="99"/>
      <c r="IP60" s="99"/>
      <c r="IQ60" s="99"/>
      <c r="IR60" s="99"/>
      <c r="IS60" s="99"/>
      <c r="IT60" s="103"/>
      <c r="IU60" s="103"/>
      <c r="IV60" s="103"/>
    </row>
    <row r="61" spans="1:256" s="5" customFormat="1" ht="210" customHeight="1">
      <c r="A61" s="115" t="s">
        <v>1570</v>
      </c>
      <c r="B61" s="128" t="s">
        <v>1571</v>
      </c>
      <c r="C61" s="123" t="s">
        <v>1512</v>
      </c>
      <c r="D61" s="36">
        <f t="shared" si="7"/>
        <v>327</v>
      </c>
      <c r="E61" s="36">
        <f t="shared" si="12"/>
        <v>327</v>
      </c>
      <c r="F61" s="129"/>
      <c r="G61" s="129">
        <v>327</v>
      </c>
      <c r="H61" s="36">
        <f t="shared" si="13"/>
        <v>0</v>
      </c>
      <c r="I61" s="129"/>
      <c r="J61" s="129"/>
      <c r="K61" s="152" t="s">
        <v>1572</v>
      </c>
      <c r="L61" s="152" t="s">
        <v>1573</v>
      </c>
      <c r="M61" s="160">
        <v>2300245</v>
      </c>
      <c r="N61" s="152" t="s">
        <v>1569</v>
      </c>
      <c r="O61" s="151" t="s">
        <v>1517</v>
      </c>
      <c r="P61" s="152" t="s">
        <v>1538</v>
      </c>
      <c r="Q61" s="76"/>
      <c r="R61" s="164"/>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94"/>
      <c r="IJ61" s="94"/>
      <c r="IK61" s="94"/>
      <c r="IL61" s="99"/>
      <c r="IM61" s="99"/>
      <c r="IN61" s="99"/>
      <c r="IO61" s="99"/>
      <c r="IP61" s="99"/>
      <c r="IQ61" s="99"/>
      <c r="IR61" s="99"/>
      <c r="IS61" s="99"/>
      <c r="IT61" s="103"/>
      <c r="IU61" s="103"/>
      <c r="IV61" s="103"/>
    </row>
    <row r="62" spans="1:256" s="5" customFormat="1" ht="172.5" customHeight="1">
      <c r="A62" s="115" t="s">
        <v>1574</v>
      </c>
      <c r="B62" s="128" t="s">
        <v>1575</v>
      </c>
      <c r="C62" s="123" t="s">
        <v>1512</v>
      </c>
      <c r="D62" s="36">
        <f t="shared" si="7"/>
        <v>284</v>
      </c>
      <c r="E62" s="36">
        <f t="shared" si="12"/>
        <v>284</v>
      </c>
      <c r="F62" s="129">
        <v>112</v>
      </c>
      <c r="G62" s="129">
        <v>172</v>
      </c>
      <c r="H62" s="36">
        <f t="shared" si="13"/>
        <v>0</v>
      </c>
      <c r="I62" s="129"/>
      <c r="J62" s="129"/>
      <c r="K62" s="152" t="s">
        <v>1576</v>
      </c>
      <c r="L62" s="152" t="s">
        <v>1577</v>
      </c>
      <c r="M62" s="160" t="s">
        <v>1578</v>
      </c>
      <c r="N62" s="152" t="s">
        <v>1579</v>
      </c>
      <c r="O62" s="151" t="s">
        <v>1517</v>
      </c>
      <c r="P62" s="152" t="s">
        <v>1538</v>
      </c>
      <c r="Q62" s="166"/>
      <c r="R62" s="8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94"/>
      <c r="IJ62" s="94"/>
      <c r="IK62" s="94"/>
      <c r="IL62" s="99"/>
      <c r="IM62" s="99"/>
      <c r="IN62" s="99"/>
      <c r="IO62" s="99"/>
      <c r="IP62" s="99"/>
      <c r="IQ62" s="99"/>
      <c r="IR62" s="99"/>
      <c r="IS62" s="99"/>
      <c r="IT62" s="103"/>
      <c r="IU62" s="103"/>
      <c r="IV62" s="103"/>
    </row>
    <row r="63" spans="1:256" s="5" customFormat="1" ht="135" customHeight="1">
      <c r="A63" s="115" t="s">
        <v>1580</v>
      </c>
      <c r="B63" s="128" t="s">
        <v>1581</v>
      </c>
      <c r="C63" s="123" t="s">
        <v>1512</v>
      </c>
      <c r="D63" s="36">
        <f t="shared" si="7"/>
        <v>17.58</v>
      </c>
      <c r="E63" s="36">
        <f t="shared" si="12"/>
        <v>17.58</v>
      </c>
      <c r="F63" s="129">
        <v>16.63</v>
      </c>
      <c r="G63" s="129">
        <v>0.95</v>
      </c>
      <c r="H63" s="36">
        <f t="shared" si="13"/>
        <v>0</v>
      </c>
      <c r="I63" s="129"/>
      <c r="J63" s="129"/>
      <c r="K63" s="152" t="s">
        <v>1582</v>
      </c>
      <c r="L63" s="152" t="s">
        <v>1583</v>
      </c>
      <c r="M63" s="160">
        <v>2050501</v>
      </c>
      <c r="N63" s="152" t="s">
        <v>1584</v>
      </c>
      <c r="O63" s="151" t="s">
        <v>1517</v>
      </c>
      <c r="P63" s="152" t="s">
        <v>1585</v>
      </c>
      <c r="Q63" s="167"/>
      <c r="R63" s="173"/>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94"/>
      <c r="IJ63" s="94"/>
      <c r="IK63" s="94"/>
      <c r="IL63" s="99"/>
      <c r="IM63" s="99"/>
      <c r="IN63" s="99"/>
      <c r="IO63" s="99"/>
      <c r="IP63" s="99"/>
      <c r="IQ63" s="99"/>
      <c r="IR63" s="99"/>
      <c r="IS63" s="99"/>
      <c r="IT63" s="103"/>
      <c r="IU63" s="103"/>
      <c r="IV63" s="103"/>
    </row>
    <row r="64" spans="1:256" s="106" customFormat="1" ht="90" customHeight="1">
      <c r="A64" s="115" t="s">
        <v>1586</v>
      </c>
      <c r="B64" s="116" t="s">
        <v>1587</v>
      </c>
      <c r="C64" s="117" t="s">
        <v>1588</v>
      </c>
      <c r="D64" s="36">
        <f t="shared" si="7"/>
        <v>30</v>
      </c>
      <c r="E64" s="36">
        <f t="shared" si="12"/>
        <v>30</v>
      </c>
      <c r="F64" s="118">
        <v>30</v>
      </c>
      <c r="G64" s="118"/>
      <c r="H64" s="36">
        <f t="shared" si="13"/>
        <v>0</v>
      </c>
      <c r="I64" s="118"/>
      <c r="J64" s="118"/>
      <c r="K64" s="141" t="s">
        <v>1589</v>
      </c>
      <c r="L64" s="141" t="s">
        <v>1590</v>
      </c>
      <c r="M64" s="142">
        <v>2130506</v>
      </c>
      <c r="N64" s="143" t="s">
        <v>1591</v>
      </c>
      <c r="O64" s="144" t="s">
        <v>1498</v>
      </c>
      <c r="P64" s="141" t="s">
        <v>1588</v>
      </c>
      <c r="Q64" s="174"/>
      <c r="R64" s="173"/>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94"/>
      <c r="IJ64" s="94"/>
      <c r="IK64" s="94"/>
      <c r="IL64" s="99"/>
      <c r="IM64" s="99"/>
      <c r="IN64" s="99"/>
      <c r="IO64" s="99"/>
      <c r="IP64" s="99"/>
      <c r="IQ64" s="99"/>
      <c r="IR64" s="99"/>
      <c r="IS64" s="99"/>
      <c r="IT64" s="103"/>
      <c r="IU64" s="103"/>
      <c r="IV64" s="103"/>
    </row>
    <row r="65" spans="1:256" s="106" customFormat="1" ht="39.75" customHeight="1">
      <c r="A65" s="115"/>
      <c r="B65" s="113" t="s">
        <v>1592</v>
      </c>
      <c r="C65" s="114"/>
      <c r="D65" s="36">
        <f t="shared" si="7"/>
        <v>7967.74</v>
      </c>
      <c r="E65" s="118">
        <f aca="true" t="shared" si="14" ref="E65:J65">SUM(E66:E85)</f>
        <v>7967.74</v>
      </c>
      <c r="F65" s="118">
        <f t="shared" si="14"/>
        <v>6481.02</v>
      </c>
      <c r="G65" s="118">
        <f t="shared" si="14"/>
        <v>1486.72</v>
      </c>
      <c r="H65" s="118">
        <f t="shared" si="14"/>
        <v>0</v>
      </c>
      <c r="I65" s="118">
        <f t="shared" si="14"/>
        <v>0</v>
      </c>
      <c r="J65" s="118">
        <f t="shared" si="14"/>
        <v>0</v>
      </c>
      <c r="K65" s="152"/>
      <c r="L65" s="152"/>
      <c r="M65" s="160"/>
      <c r="N65" s="152"/>
      <c r="O65" s="151"/>
      <c r="P65" s="152"/>
      <c r="Q65" s="166"/>
      <c r="R65" s="8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94"/>
      <c r="IJ65" s="94"/>
      <c r="IK65" s="94"/>
      <c r="IL65" s="99"/>
      <c r="IM65" s="99"/>
      <c r="IN65" s="99"/>
      <c r="IO65" s="99"/>
      <c r="IP65" s="99"/>
      <c r="IQ65" s="99"/>
      <c r="IR65" s="99"/>
      <c r="IS65" s="99"/>
      <c r="IT65" s="103"/>
      <c r="IU65" s="103"/>
      <c r="IV65" s="103"/>
    </row>
    <row r="66" spans="1:256" s="5" customFormat="1" ht="117" customHeight="1">
      <c r="A66" s="115" t="s">
        <v>1593</v>
      </c>
      <c r="B66" s="128" t="s">
        <v>1594</v>
      </c>
      <c r="C66" s="123" t="s">
        <v>1595</v>
      </c>
      <c r="D66" s="36">
        <f t="shared" si="7"/>
        <v>160</v>
      </c>
      <c r="E66" s="36">
        <f aca="true" t="shared" si="15" ref="E66:E92">+F66+G66</f>
        <v>160</v>
      </c>
      <c r="F66" s="129">
        <v>160</v>
      </c>
      <c r="G66" s="129"/>
      <c r="H66" s="36">
        <f aca="true" t="shared" si="16" ref="H66:H82">+I66+J66</f>
        <v>0</v>
      </c>
      <c r="I66" s="129"/>
      <c r="J66" s="129"/>
      <c r="K66" s="152" t="s">
        <v>1596</v>
      </c>
      <c r="L66" s="152" t="s">
        <v>1597</v>
      </c>
      <c r="M66" s="160">
        <v>2070107</v>
      </c>
      <c r="N66" s="152" t="s">
        <v>1598</v>
      </c>
      <c r="O66" s="151" t="s">
        <v>1517</v>
      </c>
      <c r="P66" s="152" t="s">
        <v>1599</v>
      </c>
      <c r="Q66" s="76"/>
      <c r="R66" s="249"/>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94"/>
      <c r="IJ66" s="94"/>
      <c r="IK66" s="94"/>
      <c r="IL66" s="99"/>
      <c r="IM66" s="99"/>
      <c r="IN66" s="99"/>
      <c r="IO66" s="99"/>
      <c r="IP66" s="99"/>
      <c r="IQ66" s="99"/>
      <c r="IR66" s="99"/>
      <c r="IS66" s="99"/>
      <c r="IT66" s="103"/>
      <c r="IU66" s="103"/>
      <c r="IV66" s="103"/>
    </row>
    <row r="67" spans="1:256" s="107" customFormat="1" ht="100.5" customHeight="1">
      <c r="A67" s="115" t="s">
        <v>1600</v>
      </c>
      <c r="B67" s="128" t="s">
        <v>1601</v>
      </c>
      <c r="C67" s="123" t="s">
        <v>1595</v>
      </c>
      <c r="D67" s="36">
        <f t="shared" si="7"/>
        <v>1000</v>
      </c>
      <c r="E67" s="36">
        <f t="shared" si="15"/>
        <v>1000</v>
      </c>
      <c r="F67" s="129">
        <v>200</v>
      </c>
      <c r="G67" s="129">
        <v>800</v>
      </c>
      <c r="H67" s="36">
        <f t="shared" si="16"/>
        <v>0</v>
      </c>
      <c r="I67" s="129"/>
      <c r="J67" s="129"/>
      <c r="K67" s="152" t="s">
        <v>1602</v>
      </c>
      <c r="L67" s="152" t="s">
        <v>1603</v>
      </c>
      <c r="M67" s="160">
        <v>2070204</v>
      </c>
      <c r="N67" s="152" t="s">
        <v>1604</v>
      </c>
      <c r="O67" s="151" t="s">
        <v>1517</v>
      </c>
      <c r="P67" s="152" t="s">
        <v>1599</v>
      </c>
      <c r="Q67" s="166"/>
      <c r="R67" s="86"/>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0"/>
      <c r="BZ67" s="250"/>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0"/>
      <c r="GE67" s="250"/>
      <c r="GF67" s="250"/>
      <c r="GG67" s="250"/>
      <c r="GH67" s="250"/>
      <c r="GI67" s="250"/>
      <c r="GJ67" s="250"/>
      <c r="GK67" s="250"/>
      <c r="GL67" s="250"/>
      <c r="GM67" s="250"/>
      <c r="GN67" s="250"/>
      <c r="GO67" s="250"/>
      <c r="GP67" s="250"/>
      <c r="GQ67" s="250"/>
      <c r="GR67" s="250"/>
      <c r="GS67" s="250"/>
      <c r="GT67" s="250"/>
      <c r="GU67" s="250"/>
      <c r="GV67" s="250"/>
      <c r="GW67" s="250"/>
      <c r="GX67" s="250"/>
      <c r="GY67" s="250"/>
      <c r="GZ67" s="250"/>
      <c r="HA67" s="250"/>
      <c r="HB67" s="250"/>
      <c r="HC67" s="250"/>
      <c r="HD67" s="250"/>
      <c r="HE67" s="250"/>
      <c r="HF67" s="250"/>
      <c r="HG67" s="250"/>
      <c r="HH67" s="250"/>
      <c r="HI67" s="250"/>
      <c r="HJ67" s="250"/>
      <c r="HK67" s="250"/>
      <c r="HL67" s="250"/>
      <c r="HM67" s="250"/>
      <c r="HN67" s="250"/>
      <c r="HO67" s="250"/>
      <c r="HP67" s="250"/>
      <c r="HQ67" s="250"/>
      <c r="HR67" s="250"/>
      <c r="HS67" s="250"/>
      <c r="HT67" s="250"/>
      <c r="HU67" s="250"/>
      <c r="HV67" s="250"/>
      <c r="HW67" s="250"/>
      <c r="HX67" s="250"/>
      <c r="HY67" s="250"/>
      <c r="HZ67" s="250"/>
      <c r="IA67" s="250"/>
      <c r="IB67" s="250"/>
      <c r="IC67" s="250"/>
      <c r="ID67" s="250"/>
      <c r="IE67" s="250"/>
      <c r="IF67" s="250"/>
      <c r="IG67" s="250"/>
      <c r="IH67" s="250"/>
      <c r="II67" s="250"/>
      <c r="IJ67" s="94"/>
      <c r="IK67" s="94"/>
      <c r="IL67" s="99"/>
      <c r="IM67" s="99"/>
      <c r="IN67" s="99"/>
      <c r="IO67" s="99"/>
      <c r="IP67" s="99"/>
      <c r="IQ67" s="99"/>
      <c r="IR67" s="99"/>
      <c r="IS67" s="99"/>
      <c r="IT67" s="103"/>
      <c r="IU67" s="103"/>
      <c r="IV67" s="103"/>
    </row>
    <row r="68" spans="1:256" s="5" customFormat="1" ht="162" customHeight="1">
      <c r="A68" s="115" t="s">
        <v>1605</v>
      </c>
      <c r="B68" s="128" t="s">
        <v>1606</v>
      </c>
      <c r="C68" s="123" t="s">
        <v>1595</v>
      </c>
      <c r="D68" s="36">
        <f t="shared" si="7"/>
        <v>1500</v>
      </c>
      <c r="E68" s="36">
        <f t="shared" si="15"/>
        <v>1500</v>
      </c>
      <c r="F68" s="129">
        <v>1500</v>
      </c>
      <c r="G68" s="129"/>
      <c r="H68" s="36">
        <f t="shared" si="16"/>
        <v>0</v>
      </c>
      <c r="I68" s="129"/>
      <c r="J68" s="129"/>
      <c r="K68" s="152" t="s">
        <v>1607</v>
      </c>
      <c r="L68" s="152" t="s">
        <v>1608</v>
      </c>
      <c r="M68" s="160">
        <v>2070113</v>
      </c>
      <c r="N68" s="152" t="s">
        <v>1609</v>
      </c>
      <c r="O68" s="151" t="s">
        <v>1517</v>
      </c>
      <c r="P68" s="152" t="s">
        <v>1599</v>
      </c>
      <c r="Q68" s="251"/>
      <c r="R68" s="252"/>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94"/>
      <c r="IJ68" s="94"/>
      <c r="IK68" s="94"/>
      <c r="IL68" s="99"/>
      <c r="IM68" s="99"/>
      <c r="IN68" s="99"/>
      <c r="IO68" s="99"/>
      <c r="IP68" s="99"/>
      <c r="IQ68" s="99"/>
      <c r="IR68" s="99"/>
      <c r="IS68" s="99"/>
      <c r="IT68" s="103"/>
      <c r="IU68" s="103"/>
      <c r="IV68" s="103"/>
    </row>
    <row r="69" spans="1:256" s="7" customFormat="1" ht="118.5" customHeight="1">
      <c r="A69" s="115" t="s">
        <v>1610</v>
      </c>
      <c r="B69" s="128" t="s">
        <v>1611</v>
      </c>
      <c r="C69" s="123" t="s">
        <v>1612</v>
      </c>
      <c r="D69" s="36">
        <f t="shared" si="7"/>
        <v>900</v>
      </c>
      <c r="E69" s="36">
        <f t="shared" si="15"/>
        <v>900</v>
      </c>
      <c r="F69" s="129">
        <v>900</v>
      </c>
      <c r="G69" s="129"/>
      <c r="H69" s="36">
        <f t="shared" si="16"/>
        <v>0</v>
      </c>
      <c r="I69" s="129"/>
      <c r="J69" s="129"/>
      <c r="K69" s="152" t="s">
        <v>1613</v>
      </c>
      <c r="L69" s="152" t="s">
        <v>1614</v>
      </c>
      <c r="M69" s="160">
        <v>2070111</v>
      </c>
      <c r="N69" s="152" t="s">
        <v>1615</v>
      </c>
      <c r="O69" s="151" t="s">
        <v>1517</v>
      </c>
      <c r="P69" s="152" t="s">
        <v>1616</v>
      </c>
      <c r="Q69" s="67"/>
      <c r="R69" s="67"/>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83"/>
      <c r="GW69" s="83"/>
      <c r="GX69" s="83"/>
      <c r="GY69" s="83"/>
      <c r="GZ69" s="83"/>
      <c r="HA69" s="83"/>
      <c r="HB69" s="83"/>
      <c r="HC69" s="83"/>
      <c r="HD69" s="83"/>
      <c r="HE69" s="83"/>
      <c r="HF69" s="83"/>
      <c r="HG69" s="83"/>
      <c r="HH69" s="83"/>
      <c r="HI69" s="83"/>
      <c r="HJ69" s="83"/>
      <c r="HK69" s="83"/>
      <c r="HL69" s="83"/>
      <c r="HM69" s="83"/>
      <c r="HN69" s="83"/>
      <c r="HO69" s="83"/>
      <c r="HP69" s="83"/>
      <c r="HQ69" s="83"/>
      <c r="HR69" s="83"/>
      <c r="HS69" s="83"/>
      <c r="HT69" s="83"/>
      <c r="HU69" s="83"/>
      <c r="HV69" s="83"/>
      <c r="HW69" s="83"/>
      <c r="HX69" s="83"/>
      <c r="HY69" s="83"/>
      <c r="HZ69" s="83"/>
      <c r="IA69" s="83"/>
      <c r="IB69" s="83"/>
      <c r="IC69" s="83"/>
      <c r="ID69" s="83"/>
      <c r="IE69" s="83"/>
      <c r="IF69" s="83"/>
      <c r="IG69" s="83"/>
      <c r="IH69" s="83"/>
      <c r="II69" s="95"/>
      <c r="IJ69" s="95"/>
      <c r="IK69" s="95"/>
      <c r="IL69" s="99"/>
      <c r="IM69" s="99"/>
      <c r="IN69" s="99"/>
      <c r="IO69" s="99"/>
      <c r="IP69" s="99"/>
      <c r="IQ69" s="99"/>
      <c r="IR69" s="99"/>
      <c r="IS69" s="99"/>
      <c r="IT69" s="103"/>
      <c r="IU69" s="103"/>
      <c r="IV69" s="103"/>
    </row>
    <row r="70" spans="1:256" s="6" customFormat="1" ht="96.75" customHeight="1">
      <c r="A70" s="115" t="s">
        <v>1617</v>
      </c>
      <c r="B70" s="128" t="s">
        <v>1618</v>
      </c>
      <c r="C70" s="123" t="s">
        <v>1619</v>
      </c>
      <c r="D70" s="36">
        <f t="shared" si="7"/>
        <v>95</v>
      </c>
      <c r="E70" s="36">
        <f t="shared" si="15"/>
        <v>95</v>
      </c>
      <c r="F70" s="129">
        <v>95</v>
      </c>
      <c r="G70" s="129"/>
      <c r="H70" s="36">
        <f t="shared" si="16"/>
        <v>0</v>
      </c>
      <c r="I70" s="129"/>
      <c r="J70" s="129"/>
      <c r="K70" s="152" t="s">
        <v>1620</v>
      </c>
      <c r="L70" s="152" t="s">
        <v>1621</v>
      </c>
      <c r="M70" s="160">
        <v>2013701</v>
      </c>
      <c r="N70" s="152" t="s">
        <v>1622</v>
      </c>
      <c r="O70" s="151" t="s">
        <v>1517</v>
      </c>
      <c r="P70" s="152" t="s">
        <v>1623</v>
      </c>
      <c r="Q70" s="162"/>
      <c r="R70" s="67"/>
      <c r="II70" s="94"/>
      <c r="IJ70" s="94"/>
      <c r="IK70" s="94"/>
      <c r="IL70" s="99"/>
      <c r="IM70" s="99"/>
      <c r="IN70" s="99"/>
      <c r="IO70" s="99"/>
      <c r="IP70" s="99"/>
      <c r="IQ70" s="99"/>
      <c r="IR70" s="99"/>
      <c r="IS70" s="99"/>
      <c r="IT70" s="103"/>
      <c r="IU70" s="103"/>
      <c r="IV70" s="103"/>
    </row>
    <row r="71" spans="1:256" s="5" customFormat="1" ht="159" customHeight="1">
      <c r="A71" s="115" t="s">
        <v>1624</v>
      </c>
      <c r="B71" s="128" t="s">
        <v>1625</v>
      </c>
      <c r="C71" s="123" t="s">
        <v>1626</v>
      </c>
      <c r="D71" s="36">
        <f t="shared" si="7"/>
        <v>61</v>
      </c>
      <c r="E71" s="36">
        <f t="shared" si="15"/>
        <v>61</v>
      </c>
      <c r="F71" s="129">
        <v>61</v>
      </c>
      <c r="G71" s="129"/>
      <c r="H71" s="36">
        <f t="shared" si="16"/>
        <v>0</v>
      </c>
      <c r="I71" s="129"/>
      <c r="J71" s="129"/>
      <c r="K71" s="152" t="s">
        <v>1627</v>
      </c>
      <c r="L71" s="152" t="s">
        <v>1628</v>
      </c>
      <c r="M71" s="160">
        <v>2060499</v>
      </c>
      <c r="N71" s="152" t="s">
        <v>1629</v>
      </c>
      <c r="O71" s="151" t="s">
        <v>1517</v>
      </c>
      <c r="P71" s="152" t="s">
        <v>1630</v>
      </c>
      <c r="Q71" s="162"/>
      <c r="R71" s="67"/>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94"/>
      <c r="IJ71" s="94"/>
      <c r="IK71" s="94"/>
      <c r="IL71" s="99"/>
      <c r="IM71" s="99"/>
      <c r="IN71" s="99"/>
      <c r="IO71" s="99"/>
      <c r="IP71" s="99"/>
      <c r="IQ71" s="99"/>
      <c r="IR71" s="99"/>
      <c r="IS71" s="99"/>
      <c r="IT71" s="103"/>
      <c r="IU71" s="103"/>
      <c r="IV71" s="103"/>
    </row>
    <row r="72" spans="1:256" s="5" customFormat="1" ht="127.5" customHeight="1">
      <c r="A72" s="115" t="s">
        <v>1631</v>
      </c>
      <c r="B72" s="128" t="s">
        <v>1632</v>
      </c>
      <c r="C72" s="123" t="s">
        <v>1633</v>
      </c>
      <c r="D72" s="36">
        <f t="shared" si="7"/>
        <v>400</v>
      </c>
      <c r="E72" s="36">
        <f t="shared" si="15"/>
        <v>400</v>
      </c>
      <c r="F72" s="129"/>
      <c r="G72" s="129">
        <v>400</v>
      </c>
      <c r="H72" s="36">
        <f t="shared" si="16"/>
        <v>0</v>
      </c>
      <c r="I72" s="129"/>
      <c r="J72" s="129"/>
      <c r="K72" s="152" t="s">
        <v>1634</v>
      </c>
      <c r="L72" s="152" t="s">
        <v>1635</v>
      </c>
      <c r="M72" s="160">
        <v>2070111</v>
      </c>
      <c r="N72" s="152" t="s">
        <v>1615</v>
      </c>
      <c r="O72" s="151" t="s">
        <v>1517</v>
      </c>
      <c r="P72" s="152" t="s">
        <v>1636</v>
      </c>
      <c r="Q72" s="162"/>
      <c r="R72" s="162"/>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94"/>
      <c r="IJ72" s="94"/>
      <c r="IK72" s="94"/>
      <c r="IL72" s="99"/>
      <c r="IM72" s="99"/>
      <c r="IN72" s="99"/>
      <c r="IO72" s="99"/>
      <c r="IP72" s="99"/>
      <c r="IQ72" s="99"/>
      <c r="IR72" s="99"/>
      <c r="IS72" s="99"/>
      <c r="IT72" s="103"/>
      <c r="IU72" s="103"/>
      <c r="IV72" s="103"/>
    </row>
    <row r="73" spans="1:256" s="5" customFormat="1" ht="88.5" customHeight="1">
      <c r="A73" s="115" t="s">
        <v>1637</v>
      </c>
      <c r="B73" s="128" t="s">
        <v>1638</v>
      </c>
      <c r="C73" s="123" t="s">
        <v>1639</v>
      </c>
      <c r="D73" s="36">
        <f t="shared" si="7"/>
        <v>1500</v>
      </c>
      <c r="E73" s="36">
        <f t="shared" si="15"/>
        <v>1500</v>
      </c>
      <c r="F73" s="129">
        <v>1500</v>
      </c>
      <c r="G73" s="129"/>
      <c r="H73" s="36">
        <f t="shared" si="16"/>
        <v>0</v>
      </c>
      <c r="I73" s="129"/>
      <c r="J73" s="129"/>
      <c r="K73" s="152" t="s">
        <v>1640</v>
      </c>
      <c r="L73" s="152" t="s">
        <v>1641</v>
      </c>
      <c r="M73" s="160">
        <v>2070699</v>
      </c>
      <c r="N73" s="152" t="s">
        <v>1642</v>
      </c>
      <c r="O73" s="151" t="s">
        <v>1517</v>
      </c>
      <c r="P73" s="152" t="s">
        <v>1639</v>
      </c>
      <c r="Q73" s="162"/>
      <c r="R73" s="162"/>
      <c r="S73" s="83"/>
      <c r="T73" s="83"/>
      <c r="U73" s="83"/>
      <c r="V73" s="83"/>
      <c r="W73" s="83"/>
      <c r="X73" s="83"/>
      <c r="Y73" s="83"/>
      <c r="Z73" s="83"/>
      <c r="AA73" s="83"/>
      <c r="AB73" s="83"/>
      <c r="AC73" s="83"/>
      <c r="AD73" s="83"/>
      <c r="AE73" s="83"/>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94"/>
      <c r="IJ73" s="94"/>
      <c r="IK73" s="94"/>
      <c r="IL73" s="99"/>
      <c r="IM73" s="99"/>
      <c r="IN73" s="99"/>
      <c r="IO73" s="99"/>
      <c r="IP73" s="99"/>
      <c r="IQ73" s="99"/>
      <c r="IR73" s="99"/>
      <c r="IS73" s="99"/>
      <c r="IT73" s="103"/>
      <c r="IU73" s="103"/>
      <c r="IV73" s="103"/>
    </row>
    <row r="74" spans="1:256" s="5" customFormat="1" ht="61.5" customHeight="1">
      <c r="A74" s="115" t="s">
        <v>1643</v>
      </c>
      <c r="B74" s="128" t="s">
        <v>1644</v>
      </c>
      <c r="C74" s="123" t="s">
        <v>1645</v>
      </c>
      <c r="D74" s="36">
        <f t="shared" si="7"/>
        <v>57</v>
      </c>
      <c r="E74" s="36">
        <f t="shared" si="15"/>
        <v>57</v>
      </c>
      <c r="F74" s="129">
        <v>57</v>
      </c>
      <c r="G74" s="129"/>
      <c r="H74" s="36">
        <f t="shared" si="16"/>
        <v>0</v>
      </c>
      <c r="I74" s="129"/>
      <c r="J74" s="129"/>
      <c r="K74" s="152" t="s">
        <v>1646</v>
      </c>
      <c r="L74" s="152" t="s">
        <v>1647</v>
      </c>
      <c r="M74" s="160">
        <v>2070102</v>
      </c>
      <c r="N74" s="152" t="s">
        <v>1648</v>
      </c>
      <c r="O74" s="151" t="s">
        <v>1517</v>
      </c>
      <c r="P74" s="152" t="s">
        <v>1645</v>
      </c>
      <c r="Q74" s="162"/>
      <c r="R74" s="162"/>
      <c r="S74" s="83"/>
      <c r="T74" s="83"/>
      <c r="U74" s="83"/>
      <c r="V74" s="83"/>
      <c r="W74" s="83"/>
      <c r="X74" s="83"/>
      <c r="Y74" s="83"/>
      <c r="Z74" s="83"/>
      <c r="AA74" s="83"/>
      <c r="AB74" s="83"/>
      <c r="AC74" s="83"/>
      <c r="AD74" s="83"/>
      <c r="AE74" s="83"/>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94"/>
      <c r="IJ74" s="94"/>
      <c r="IK74" s="94"/>
      <c r="IL74" s="99"/>
      <c r="IM74" s="99"/>
      <c r="IN74" s="99"/>
      <c r="IO74" s="99"/>
      <c r="IP74" s="99"/>
      <c r="IQ74" s="99"/>
      <c r="IR74" s="99"/>
      <c r="IS74" s="99"/>
      <c r="IT74" s="103"/>
      <c r="IU74" s="103"/>
      <c r="IV74" s="103"/>
    </row>
    <row r="75" spans="1:256" s="5" customFormat="1" ht="231.75" customHeight="1">
      <c r="A75" s="115" t="s">
        <v>1649</v>
      </c>
      <c r="B75" s="128" t="s">
        <v>1650</v>
      </c>
      <c r="C75" s="123" t="s">
        <v>1651</v>
      </c>
      <c r="D75" s="36">
        <f aca="true" t="shared" si="17" ref="D75:D91">+E75+H75</f>
        <v>281.03999999999996</v>
      </c>
      <c r="E75" s="36">
        <f t="shared" si="15"/>
        <v>281.03999999999996</v>
      </c>
      <c r="F75" s="129">
        <v>13.02</v>
      </c>
      <c r="G75" s="129">
        <v>268.02</v>
      </c>
      <c r="H75" s="36">
        <f t="shared" si="16"/>
        <v>0</v>
      </c>
      <c r="I75" s="129"/>
      <c r="J75" s="129"/>
      <c r="K75" s="152" t="s">
        <v>1652</v>
      </c>
      <c r="L75" s="152" t="s">
        <v>1653</v>
      </c>
      <c r="M75" s="160">
        <v>2079999</v>
      </c>
      <c r="N75" s="152" t="s">
        <v>1654</v>
      </c>
      <c r="O75" s="151" t="s">
        <v>1517</v>
      </c>
      <c r="P75" s="152" t="s">
        <v>1655</v>
      </c>
      <c r="Q75" s="162"/>
      <c r="R75" s="162"/>
      <c r="S75" s="83"/>
      <c r="T75" s="83"/>
      <c r="U75" s="83"/>
      <c r="V75" s="83"/>
      <c r="W75" s="83"/>
      <c r="X75" s="83"/>
      <c r="Y75" s="83"/>
      <c r="Z75" s="83"/>
      <c r="AA75" s="83"/>
      <c r="AB75" s="83"/>
      <c r="AC75" s="83"/>
      <c r="AD75" s="83"/>
      <c r="AE75" s="83"/>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94"/>
      <c r="IJ75" s="94"/>
      <c r="IK75" s="94"/>
      <c r="IL75" s="99"/>
      <c r="IM75" s="99"/>
      <c r="IN75" s="99"/>
      <c r="IO75" s="99"/>
      <c r="IP75" s="99"/>
      <c r="IQ75" s="99"/>
      <c r="IR75" s="99"/>
      <c r="IS75" s="99"/>
      <c r="IT75" s="103"/>
      <c r="IU75" s="103"/>
      <c r="IV75" s="103"/>
    </row>
    <row r="76" spans="1:256" s="5" customFormat="1" ht="382.5" customHeight="1">
      <c r="A76" s="115" t="s">
        <v>1656</v>
      </c>
      <c r="B76" s="128" t="s">
        <v>1657</v>
      </c>
      <c r="C76" s="123" t="s">
        <v>1595</v>
      </c>
      <c r="D76" s="36">
        <f t="shared" si="17"/>
        <v>74</v>
      </c>
      <c r="E76" s="36">
        <f t="shared" si="15"/>
        <v>74</v>
      </c>
      <c r="F76" s="129">
        <v>74</v>
      </c>
      <c r="G76" s="129"/>
      <c r="H76" s="36">
        <f t="shared" si="16"/>
        <v>0</v>
      </c>
      <c r="I76" s="129"/>
      <c r="J76" s="129"/>
      <c r="K76" s="152" t="s">
        <v>1658</v>
      </c>
      <c r="L76" s="152" t="s">
        <v>1659</v>
      </c>
      <c r="M76" s="208" t="s">
        <v>1660</v>
      </c>
      <c r="N76" s="209" t="s">
        <v>1661</v>
      </c>
      <c r="O76" s="151" t="s">
        <v>1517</v>
      </c>
      <c r="P76" s="152" t="s">
        <v>1662</v>
      </c>
      <c r="Q76" s="162"/>
      <c r="R76" s="162"/>
      <c r="S76" s="83"/>
      <c r="T76" s="83"/>
      <c r="U76" s="83"/>
      <c r="V76" s="83"/>
      <c r="W76" s="83"/>
      <c r="X76" s="83"/>
      <c r="Y76" s="83"/>
      <c r="Z76" s="83"/>
      <c r="AA76" s="83"/>
      <c r="AB76" s="83"/>
      <c r="AC76" s="83"/>
      <c r="AD76" s="83"/>
      <c r="AE76" s="83"/>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94"/>
      <c r="IJ76" s="94"/>
      <c r="IK76" s="94"/>
      <c r="IL76" s="99"/>
      <c r="IM76" s="99"/>
      <c r="IN76" s="99"/>
      <c r="IO76" s="99"/>
      <c r="IP76" s="99"/>
      <c r="IQ76" s="99"/>
      <c r="IR76" s="99"/>
      <c r="IS76" s="99"/>
      <c r="IT76" s="103"/>
      <c r="IU76" s="103"/>
      <c r="IV76" s="103"/>
    </row>
    <row r="77" spans="1:256" s="5" customFormat="1" ht="205.5" customHeight="1">
      <c r="A77" s="115" t="s">
        <v>1663</v>
      </c>
      <c r="B77" s="128" t="s">
        <v>1664</v>
      </c>
      <c r="C77" s="123" t="s">
        <v>1665</v>
      </c>
      <c r="D77" s="36">
        <f t="shared" si="17"/>
        <v>125</v>
      </c>
      <c r="E77" s="36">
        <f t="shared" si="15"/>
        <v>125</v>
      </c>
      <c r="F77" s="129">
        <v>125</v>
      </c>
      <c r="G77" s="129"/>
      <c r="H77" s="36">
        <f t="shared" si="16"/>
        <v>0</v>
      </c>
      <c r="I77" s="129"/>
      <c r="J77" s="129"/>
      <c r="K77" s="152" t="s">
        <v>1666</v>
      </c>
      <c r="L77" s="152" t="s">
        <v>1667</v>
      </c>
      <c r="M77" s="208">
        <v>2070399</v>
      </c>
      <c r="N77" s="209" t="s">
        <v>1668</v>
      </c>
      <c r="O77" s="151" t="s">
        <v>1517</v>
      </c>
      <c r="P77" s="152" t="s">
        <v>1669</v>
      </c>
      <c r="Q77" s="253"/>
      <c r="R77" s="164"/>
      <c r="S77" s="83"/>
      <c r="T77" s="83"/>
      <c r="U77" s="83"/>
      <c r="V77" s="83"/>
      <c r="W77" s="83"/>
      <c r="X77" s="83"/>
      <c r="Y77" s="83"/>
      <c r="Z77" s="83"/>
      <c r="AA77" s="83"/>
      <c r="AB77" s="83"/>
      <c r="AC77" s="83"/>
      <c r="AD77" s="83"/>
      <c r="AE77" s="83"/>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94"/>
      <c r="IJ77" s="94"/>
      <c r="IK77" s="94"/>
      <c r="IL77" s="99"/>
      <c r="IM77" s="99"/>
      <c r="IN77" s="99"/>
      <c r="IO77" s="99"/>
      <c r="IP77" s="99"/>
      <c r="IQ77" s="99"/>
      <c r="IR77" s="99"/>
      <c r="IS77" s="99"/>
      <c r="IT77" s="103"/>
      <c r="IU77" s="103"/>
      <c r="IV77" s="103"/>
    </row>
    <row r="78" spans="1:256" s="5" customFormat="1" ht="177" customHeight="1">
      <c r="A78" s="115" t="s">
        <v>1670</v>
      </c>
      <c r="B78" s="128" t="s">
        <v>1671</v>
      </c>
      <c r="C78" s="123" t="s">
        <v>1612</v>
      </c>
      <c r="D78" s="36">
        <f t="shared" si="17"/>
        <v>18.7</v>
      </c>
      <c r="E78" s="36">
        <f t="shared" si="15"/>
        <v>18.7</v>
      </c>
      <c r="F78" s="129">
        <v>0</v>
      </c>
      <c r="G78" s="129">
        <v>18.7</v>
      </c>
      <c r="H78" s="36">
        <f t="shared" si="16"/>
        <v>0</v>
      </c>
      <c r="I78" s="129"/>
      <c r="J78" s="129"/>
      <c r="K78" s="152" t="s">
        <v>1672</v>
      </c>
      <c r="L78" s="152" t="s">
        <v>1673</v>
      </c>
      <c r="M78" s="208">
        <v>2070699</v>
      </c>
      <c r="N78" s="209" t="s">
        <v>1642</v>
      </c>
      <c r="O78" s="151" t="s">
        <v>1517</v>
      </c>
      <c r="P78" s="152" t="s">
        <v>1616</v>
      </c>
      <c r="Q78" s="162"/>
      <c r="R78" s="162"/>
      <c r="S78" s="170"/>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94"/>
      <c r="IJ78" s="94"/>
      <c r="IK78" s="94"/>
      <c r="IL78" s="99"/>
      <c r="IM78" s="99"/>
      <c r="IN78" s="99"/>
      <c r="IO78" s="99"/>
      <c r="IP78" s="99"/>
      <c r="IQ78" s="99"/>
      <c r="IR78" s="99"/>
      <c r="IS78" s="99"/>
      <c r="IT78" s="103"/>
      <c r="IU78" s="103"/>
      <c r="IV78" s="103"/>
    </row>
    <row r="79" spans="1:256" s="5" customFormat="1" ht="150" customHeight="1">
      <c r="A79" s="115" t="s">
        <v>1674</v>
      </c>
      <c r="B79" s="128" t="s">
        <v>1675</v>
      </c>
      <c r="C79" s="123" t="s">
        <v>1676</v>
      </c>
      <c r="D79" s="36">
        <f t="shared" si="17"/>
        <v>60</v>
      </c>
      <c r="E79" s="36">
        <f t="shared" si="15"/>
        <v>60</v>
      </c>
      <c r="F79" s="129">
        <v>60</v>
      </c>
      <c r="G79" s="129"/>
      <c r="H79" s="36">
        <f t="shared" si="16"/>
        <v>0</v>
      </c>
      <c r="I79" s="129"/>
      <c r="J79" s="129"/>
      <c r="K79" s="152" t="s">
        <v>1677</v>
      </c>
      <c r="L79" s="152" t="s">
        <v>1678</v>
      </c>
      <c r="M79" s="160">
        <v>2070308</v>
      </c>
      <c r="N79" s="152" t="s">
        <v>1679</v>
      </c>
      <c r="O79" s="151" t="s">
        <v>1517</v>
      </c>
      <c r="P79" s="152" t="s">
        <v>1665</v>
      </c>
      <c r="Q79" s="162"/>
      <c r="R79" s="67"/>
      <c r="S79" s="83"/>
      <c r="T79" s="83"/>
      <c r="U79" s="83"/>
      <c r="V79" s="83"/>
      <c r="W79" s="83"/>
      <c r="X79" s="83"/>
      <c r="Y79" s="83"/>
      <c r="Z79" s="83"/>
      <c r="AA79" s="83"/>
      <c r="AB79" s="83"/>
      <c r="AC79" s="83"/>
      <c r="AD79" s="83"/>
      <c r="AE79" s="83"/>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94"/>
      <c r="IJ79" s="94"/>
      <c r="IK79" s="94"/>
      <c r="IL79" s="99"/>
      <c r="IM79" s="99"/>
      <c r="IN79" s="99"/>
      <c r="IO79" s="99"/>
      <c r="IP79" s="99"/>
      <c r="IQ79" s="99"/>
      <c r="IR79" s="99"/>
      <c r="IS79" s="99"/>
      <c r="IT79" s="103"/>
      <c r="IU79" s="103"/>
      <c r="IV79" s="103"/>
    </row>
    <row r="80" spans="1:256" s="5" customFormat="1" ht="106.5" customHeight="1">
      <c r="A80" s="115" t="s">
        <v>1680</v>
      </c>
      <c r="B80" s="128" t="s">
        <v>1681</v>
      </c>
      <c r="C80" s="123" t="s">
        <v>1682</v>
      </c>
      <c r="D80" s="36">
        <f t="shared" si="17"/>
        <v>266</v>
      </c>
      <c r="E80" s="36">
        <f t="shared" si="15"/>
        <v>266</v>
      </c>
      <c r="F80" s="129">
        <v>266</v>
      </c>
      <c r="G80" s="129"/>
      <c r="H80" s="36">
        <f t="shared" si="16"/>
        <v>0</v>
      </c>
      <c r="I80" s="129"/>
      <c r="J80" s="129"/>
      <c r="K80" s="152" t="s">
        <v>1683</v>
      </c>
      <c r="L80" s="152" t="s">
        <v>1684</v>
      </c>
      <c r="M80" s="160">
        <v>2079902</v>
      </c>
      <c r="N80" s="152" t="s">
        <v>1685</v>
      </c>
      <c r="O80" s="151" t="s">
        <v>1517</v>
      </c>
      <c r="P80" s="152" t="s">
        <v>1682</v>
      </c>
      <c r="Q80" s="166"/>
      <c r="R80" s="254"/>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94"/>
      <c r="IJ80" s="94"/>
      <c r="IK80" s="94"/>
      <c r="IL80" s="99"/>
      <c r="IM80" s="99"/>
      <c r="IN80" s="99"/>
      <c r="IO80" s="99"/>
      <c r="IP80" s="99"/>
      <c r="IQ80" s="99"/>
      <c r="IR80" s="99"/>
      <c r="IS80" s="99"/>
      <c r="IT80" s="103"/>
      <c r="IU80" s="103"/>
      <c r="IV80" s="103"/>
    </row>
    <row r="81" spans="1:256" s="5" customFormat="1" ht="123" customHeight="1">
      <c r="A81" s="115" t="s">
        <v>1686</v>
      </c>
      <c r="B81" s="128" t="s">
        <v>1687</v>
      </c>
      <c r="C81" s="123" t="s">
        <v>1682</v>
      </c>
      <c r="D81" s="36">
        <f t="shared" si="17"/>
        <v>600</v>
      </c>
      <c r="E81" s="36">
        <f t="shared" si="15"/>
        <v>600</v>
      </c>
      <c r="F81" s="129">
        <v>600</v>
      </c>
      <c r="G81" s="129"/>
      <c r="H81" s="36">
        <f t="shared" si="16"/>
        <v>0</v>
      </c>
      <c r="I81" s="129"/>
      <c r="J81" s="129"/>
      <c r="K81" s="152" t="s">
        <v>1688</v>
      </c>
      <c r="L81" s="152" t="s">
        <v>1689</v>
      </c>
      <c r="M81" s="208">
        <v>2079902</v>
      </c>
      <c r="N81" s="209" t="s">
        <v>1685</v>
      </c>
      <c r="O81" s="151" t="s">
        <v>1517</v>
      </c>
      <c r="P81" s="152" t="s">
        <v>1682</v>
      </c>
      <c r="Q81" s="253"/>
      <c r="R81" s="164"/>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94"/>
      <c r="IJ81" s="94"/>
      <c r="IK81" s="94"/>
      <c r="IL81" s="99"/>
      <c r="IM81" s="99"/>
      <c r="IN81" s="99"/>
      <c r="IO81" s="99"/>
      <c r="IP81" s="99"/>
      <c r="IQ81" s="99"/>
      <c r="IR81" s="99"/>
      <c r="IS81" s="99"/>
      <c r="IT81" s="103"/>
      <c r="IU81" s="103"/>
      <c r="IV81" s="103"/>
    </row>
    <row r="82" spans="1:256" s="5" customFormat="1" ht="96.75" customHeight="1">
      <c r="A82" s="115" t="s">
        <v>1690</v>
      </c>
      <c r="B82" s="128" t="s">
        <v>1691</v>
      </c>
      <c r="C82" s="123" t="s">
        <v>1682</v>
      </c>
      <c r="D82" s="36">
        <f t="shared" si="17"/>
        <v>290</v>
      </c>
      <c r="E82" s="36">
        <f t="shared" si="15"/>
        <v>290</v>
      </c>
      <c r="F82" s="129">
        <v>290</v>
      </c>
      <c r="G82" s="129"/>
      <c r="H82" s="36">
        <f t="shared" si="16"/>
        <v>0</v>
      </c>
      <c r="I82" s="129"/>
      <c r="J82" s="129"/>
      <c r="K82" s="152" t="s">
        <v>1692</v>
      </c>
      <c r="L82" s="152" t="s">
        <v>1693</v>
      </c>
      <c r="M82" s="208">
        <v>2070808</v>
      </c>
      <c r="N82" s="209" t="s">
        <v>1694</v>
      </c>
      <c r="O82" s="151" t="s">
        <v>1517</v>
      </c>
      <c r="P82" s="152" t="s">
        <v>1682</v>
      </c>
      <c r="Q82" s="165"/>
      <c r="R82" s="67"/>
      <c r="S82" s="170"/>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94"/>
      <c r="IJ82" s="94"/>
      <c r="IK82" s="94"/>
      <c r="IL82" s="99"/>
      <c r="IM82" s="99"/>
      <c r="IN82" s="99"/>
      <c r="IO82" s="99"/>
      <c r="IP82" s="99"/>
      <c r="IQ82" s="99"/>
      <c r="IR82" s="99"/>
      <c r="IS82" s="99"/>
      <c r="IT82" s="103"/>
      <c r="IU82" s="103"/>
      <c r="IV82" s="103"/>
    </row>
    <row r="83" spans="1:256" s="6" customFormat="1" ht="192" customHeight="1">
      <c r="A83" s="115" t="s">
        <v>1695</v>
      </c>
      <c r="B83" s="128" t="s">
        <v>1696</v>
      </c>
      <c r="C83" s="123" t="s">
        <v>1682</v>
      </c>
      <c r="D83" s="36">
        <f t="shared" si="17"/>
        <v>500</v>
      </c>
      <c r="E83" s="36">
        <f t="shared" si="15"/>
        <v>500</v>
      </c>
      <c r="F83" s="129">
        <v>500</v>
      </c>
      <c r="G83" s="129"/>
      <c r="H83" s="36"/>
      <c r="I83" s="129"/>
      <c r="J83" s="129"/>
      <c r="K83" s="152" t="s">
        <v>1697</v>
      </c>
      <c r="L83" s="152" t="s">
        <v>1698</v>
      </c>
      <c r="M83" s="208">
        <v>2079902</v>
      </c>
      <c r="N83" s="209" t="s">
        <v>1685</v>
      </c>
      <c r="O83" s="151" t="s">
        <v>1517</v>
      </c>
      <c r="P83" s="152"/>
      <c r="Q83" s="253"/>
      <c r="R83" s="164"/>
      <c r="II83" s="94"/>
      <c r="IJ83" s="94"/>
      <c r="IK83" s="94"/>
      <c r="IL83" s="99"/>
      <c r="IM83" s="99"/>
      <c r="IN83" s="99"/>
      <c r="IO83" s="99"/>
      <c r="IP83" s="99"/>
      <c r="IQ83" s="99"/>
      <c r="IR83" s="99"/>
      <c r="IS83" s="99"/>
      <c r="IT83" s="103"/>
      <c r="IU83" s="103"/>
      <c r="IV83" s="103"/>
    </row>
    <row r="84" spans="1:256" s="5" customFormat="1" ht="93.75" customHeight="1">
      <c r="A84" s="115" t="s">
        <v>1699</v>
      </c>
      <c r="B84" s="128" t="s">
        <v>1700</v>
      </c>
      <c r="C84" s="123" t="s">
        <v>1701</v>
      </c>
      <c r="D84" s="36">
        <f t="shared" si="17"/>
        <v>50</v>
      </c>
      <c r="E84" s="36">
        <f t="shared" si="15"/>
        <v>50</v>
      </c>
      <c r="F84" s="129">
        <v>50</v>
      </c>
      <c r="G84" s="129"/>
      <c r="H84" s="36">
        <f>+I84+J84</f>
        <v>0</v>
      </c>
      <c r="I84" s="129"/>
      <c r="J84" s="129"/>
      <c r="K84" s="152" t="s">
        <v>1702</v>
      </c>
      <c r="L84" s="152" t="s">
        <v>1703</v>
      </c>
      <c r="M84" s="160">
        <v>2050802</v>
      </c>
      <c r="N84" s="152" t="s">
        <v>1704</v>
      </c>
      <c r="O84" s="151" t="s">
        <v>1517</v>
      </c>
      <c r="P84" s="152" t="s">
        <v>1705</v>
      </c>
      <c r="Q84" s="162"/>
      <c r="R84" s="67"/>
      <c r="S84" s="170"/>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94"/>
      <c r="IJ84" s="94"/>
      <c r="IK84" s="94"/>
      <c r="IL84" s="99"/>
      <c r="IM84" s="99"/>
      <c r="IN84" s="99"/>
      <c r="IO84" s="99"/>
      <c r="IP84" s="99"/>
      <c r="IQ84" s="99"/>
      <c r="IR84" s="99"/>
      <c r="IS84" s="99"/>
      <c r="IT84" s="103"/>
      <c r="IU84" s="103"/>
      <c r="IV84" s="103"/>
    </row>
    <row r="85" spans="1:256" s="5" customFormat="1" ht="118.5" customHeight="1">
      <c r="A85" s="115" t="s">
        <v>1706</v>
      </c>
      <c r="B85" s="128" t="s">
        <v>1707</v>
      </c>
      <c r="C85" s="123" t="s">
        <v>1612</v>
      </c>
      <c r="D85" s="36">
        <f t="shared" si="17"/>
        <v>30</v>
      </c>
      <c r="E85" s="36">
        <f t="shared" si="15"/>
        <v>30</v>
      </c>
      <c r="F85" s="129">
        <v>30</v>
      </c>
      <c r="G85" s="129"/>
      <c r="H85" s="36">
        <f>+I85+J85</f>
        <v>0</v>
      </c>
      <c r="I85" s="129"/>
      <c r="J85" s="129"/>
      <c r="K85" s="152" t="s">
        <v>1708</v>
      </c>
      <c r="L85" s="152" t="s">
        <v>1709</v>
      </c>
      <c r="M85" s="160">
        <v>2013301</v>
      </c>
      <c r="N85" s="152" t="s">
        <v>1710</v>
      </c>
      <c r="O85" s="151" t="s">
        <v>1517</v>
      </c>
      <c r="P85" s="152" t="s">
        <v>1616</v>
      </c>
      <c r="Q85" s="162"/>
      <c r="R85" s="162"/>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94"/>
      <c r="IJ85" s="94"/>
      <c r="IK85" s="94"/>
      <c r="IL85" s="99"/>
      <c r="IM85" s="99"/>
      <c r="IN85" s="99"/>
      <c r="IO85" s="99"/>
      <c r="IP85" s="99"/>
      <c r="IQ85" s="99"/>
      <c r="IR85" s="99"/>
      <c r="IS85" s="99"/>
      <c r="IT85" s="103"/>
      <c r="IU85" s="103"/>
      <c r="IV85" s="103"/>
    </row>
    <row r="86" spans="1:256" s="7" customFormat="1" ht="39.75" customHeight="1">
      <c r="A86" s="115"/>
      <c r="B86" s="178" t="s">
        <v>1711</v>
      </c>
      <c r="C86" s="179"/>
      <c r="D86" s="36">
        <f t="shared" si="17"/>
        <v>1469.51</v>
      </c>
      <c r="E86" s="36">
        <f t="shared" si="15"/>
        <v>1469.51</v>
      </c>
      <c r="F86" s="118">
        <f>SUM(F87:F91)</f>
        <v>1391</v>
      </c>
      <c r="G86" s="118">
        <f>SUM(G87:G91)</f>
        <v>78.51</v>
      </c>
      <c r="H86" s="118">
        <f>SUM(H87:H91)</f>
        <v>0</v>
      </c>
      <c r="I86" s="118">
        <f>SUM(I87:I91)</f>
        <v>0</v>
      </c>
      <c r="J86" s="118">
        <f>SUM(J87:J91)</f>
        <v>0</v>
      </c>
      <c r="K86" s="152"/>
      <c r="L86" s="152"/>
      <c r="M86" s="160"/>
      <c r="N86" s="152"/>
      <c r="O86" s="151"/>
      <c r="P86" s="152"/>
      <c r="Q86" s="162"/>
      <c r="R86" s="162"/>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c r="FT86" s="83"/>
      <c r="FU86" s="83"/>
      <c r="FV86" s="83"/>
      <c r="FW86" s="83"/>
      <c r="FX86" s="83"/>
      <c r="FY86" s="83"/>
      <c r="FZ86" s="83"/>
      <c r="GA86" s="83"/>
      <c r="GB86" s="83"/>
      <c r="GC86" s="83"/>
      <c r="GD86" s="83"/>
      <c r="GE86" s="83"/>
      <c r="GF86" s="83"/>
      <c r="GG86" s="83"/>
      <c r="GH86" s="83"/>
      <c r="GI86" s="83"/>
      <c r="GJ86" s="83"/>
      <c r="GK86" s="83"/>
      <c r="GL86" s="83"/>
      <c r="GM86" s="83"/>
      <c r="GN86" s="83"/>
      <c r="GO86" s="83"/>
      <c r="GP86" s="83"/>
      <c r="GQ86" s="83"/>
      <c r="GR86" s="83"/>
      <c r="GS86" s="83"/>
      <c r="GT86" s="83"/>
      <c r="GU86" s="83"/>
      <c r="GV86" s="83"/>
      <c r="GW86" s="83"/>
      <c r="GX86" s="83"/>
      <c r="GY86" s="83"/>
      <c r="GZ86" s="83"/>
      <c r="HA86" s="83"/>
      <c r="HB86" s="83"/>
      <c r="HC86" s="83"/>
      <c r="HD86" s="83"/>
      <c r="HE86" s="83"/>
      <c r="HF86" s="83"/>
      <c r="HG86" s="83"/>
      <c r="HH86" s="83"/>
      <c r="HI86" s="83"/>
      <c r="HJ86" s="83"/>
      <c r="HK86" s="83"/>
      <c r="HL86" s="83"/>
      <c r="HM86" s="83"/>
      <c r="HN86" s="83"/>
      <c r="HO86" s="83"/>
      <c r="HP86" s="83"/>
      <c r="HQ86" s="83"/>
      <c r="HR86" s="83"/>
      <c r="HS86" s="83"/>
      <c r="HT86" s="83"/>
      <c r="HU86" s="83"/>
      <c r="HV86" s="83"/>
      <c r="HW86" s="83"/>
      <c r="HX86" s="83"/>
      <c r="HY86" s="83"/>
      <c r="HZ86" s="83"/>
      <c r="IA86" s="83"/>
      <c r="IB86" s="83"/>
      <c r="IC86" s="83"/>
      <c r="ID86" s="83"/>
      <c r="IE86" s="83"/>
      <c r="IF86" s="83"/>
      <c r="IG86" s="83"/>
      <c r="IH86" s="83"/>
      <c r="II86" s="95"/>
      <c r="IJ86" s="95"/>
      <c r="IK86" s="95"/>
      <c r="IL86" s="99"/>
      <c r="IM86" s="99"/>
      <c r="IN86" s="99"/>
      <c r="IO86" s="99"/>
      <c r="IP86" s="99"/>
      <c r="IQ86" s="99"/>
      <c r="IR86" s="99"/>
      <c r="IS86" s="99"/>
      <c r="IT86" s="103"/>
      <c r="IU86" s="103"/>
      <c r="IV86" s="103"/>
    </row>
    <row r="87" spans="1:256" s="7" customFormat="1" ht="115.5" customHeight="1">
      <c r="A87" s="115" t="s">
        <v>1712</v>
      </c>
      <c r="B87" s="122" t="s">
        <v>1713</v>
      </c>
      <c r="C87" s="123" t="s">
        <v>1714</v>
      </c>
      <c r="D87" s="36">
        <f t="shared" si="17"/>
        <v>1076</v>
      </c>
      <c r="E87" s="36">
        <f t="shared" si="15"/>
        <v>1076</v>
      </c>
      <c r="F87" s="124">
        <v>1076</v>
      </c>
      <c r="G87" s="124"/>
      <c r="H87" s="124"/>
      <c r="I87" s="124"/>
      <c r="J87" s="124"/>
      <c r="K87" s="152" t="s">
        <v>1715</v>
      </c>
      <c r="L87" s="152" t="s">
        <v>1716</v>
      </c>
      <c r="M87" s="149">
        <v>2220115</v>
      </c>
      <c r="N87" s="152" t="s">
        <v>1717</v>
      </c>
      <c r="O87" s="156" t="s">
        <v>1492</v>
      </c>
      <c r="P87" s="152" t="s">
        <v>1492</v>
      </c>
      <c r="Q87" s="164"/>
      <c r="R87" s="67"/>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c r="EO87" s="83"/>
      <c r="EP87" s="83"/>
      <c r="EQ87" s="83"/>
      <c r="ER87" s="83"/>
      <c r="ES87" s="83"/>
      <c r="ET87" s="83"/>
      <c r="EU87" s="83"/>
      <c r="EV87" s="83"/>
      <c r="EW87" s="83"/>
      <c r="EX87" s="83"/>
      <c r="EY87" s="83"/>
      <c r="EZ87" s="83"/>
      <c r="FA87" s="83"/>
      <c r="FB87" s="83"/>
      <c r="FC87" s="83"/>
      <c r="FD87" s="83"/>
      <c r="FE87" s="83"/>
      <c r="FF87" s="83"/>
      <c r="FG87" s="83"/>
      <c r="FH87" s="83"/>
      <c r="FI87" s="83"/>
      <c r="FJ87" s="83"/>
      <c r="FK87" s="83"/>
      <c r="FL87" s="83"/>
      <c r="FM87" s="83"/>
      <c r="FN87" s="83"/>
      <c r="FO87" s="83"/>
      <c r="FP87" s="83"/>
      <c r="FQ87" s="83"/>
      <c r="FR87" s="83"/>
      <c r="FS87" s="83"/>
      <c r="FT87" s="83"/>
      <c r="FU87" s="83"/>
      <c r="FV87" s="83"/>
      <c r="FW87" s="83"/>
      <c r="FX87" s="83"/>
      <c r="FY87" s="83"/>
      <c r="FZ87" s="83"/>
      <c r="GA87" s="83"/>
      <c r="GB87" s="83"/>
      <c r="GC87" s="83"/>
      <c r="GD87" s="83"/>
      <c r="GE87" s="83"/>
      <c r="GF87" s="83"/>
      <c r="GG87" s="83"/>
      <c r="GH87" s="83"/>
      <c r="GI87" s="83"/>
      <c r="GJ87" s="83"/>
      <c r="GK87" s="83"/>
      <c r="GL87" s="83"/>
      <c r="GM87" s="83"/>
      <c r="GN87" s="83"/>
      <c r="GO87" s="83"/>
      <c r="GP87" s="83"/>
      <c r="GQ87" s="83"/>
      <c r="GR87" s="83"/>
      <c r="GS87" s="83"/>
      <c r="GT87" s="83"/>
      <c r="GU87" s="83"/>
      <c r="GV87" s="83"/>
      <c r="GW87" s="83"/>
      <c r="GX87" s="83"/>
      <c r="GY87" s="83"/>
      <c r="GZ87" s="83"/>
      <c r="HA87" s="83"/>
      <c r="HB87" s="83"/>
      <c r="HC87" s="83"/>
      <c r="HD87" s="83"/>
      <c r="HE87" s="83"/>
      <c r="HF87" s="83"/>
      <c r="HG87" s="83"/>
      <c r="HH87" s="83"/>
      <c r="HI87" s="83"/>
      <c r="HJ87" s="83"/>
      <c r="HK87" s="83"/>
      <c r="HL87" s="83"/>
      <c r="HM87" s="83"/>
      <c r="HN87" s="83"/>
      <c r="HO87" s="83"/>
      <c r="HP87" s="83"/>
      <c r="HQ87" s="83"/>
      <c r="HR87" s="83"/>
      <c r="HS87" s="83"/>
      <c r="HT87" s="83"/>
      <c r="HU87" s="83"/>
      <c r="HV87" s="83"/>
      <c r="HW87" s="83"/>
      <c r="HX87" s="83"/>
      <c r="HY87" s="83"/>
      <c r="HZ87" s="83"/>
      <c r="IA87" s="83"/>
      <c r="IB87" s="83"/>
      <c r="IC87" s="83"/>
      <c r="ID87" s="83"/>
      <c r="IE87" s="83"/>
      <c r="IF87" s="83"/>
      <c r="IG87" s="83"/>
      <c r="IH87" s="83"/>
      <c r="II87" s="95"/>
      <c r="IJ87" s="95"/>
      <c r="IK87" s="95"/>
      <c r="IL87" s="99"/>
      <c r="IM87" s="99"/>
      <c r="IN87" s="99"/>
      <c r="IO87" s="99"/>
      <c r="IP87" s="99"/>
      <c r="IQ87" s="99"/>
      <c r="IR87" s="99"/>
      <c r="IS87" s="99"/>
      <c r="IT87" s="103"/>
      <c r="IU87" s="103"/>
      <c r="IV87" s="103"/>
    </row>
    <row r="88" spans="1:256" s="5" customFormat="1" ht="108.75" customHeight="1">
      <c r="A88" s="115" t="s">
        <v>1718</v>
      </c>
      <c r="B88" s="122" t="s">
        <v>1719</v>
      </c>
      <c r="C88" s="180" t="s">
        <v>1720</v>
      </c>
      <c r="D88" s="36">
        <f t="shared" si="17"/>
        <v>30</v>
      </c>
      <c r="E88" s="36">
        <f t="shared" si="15"/>
        <v>30</v>
      </c>
      <c r="F88" s="181">
        <v>30</v>
      </c>
      <c r="G88" s="181"/>
      <c r="H88" s="181"/>
      <c r="I88" s="181"/>
      <c r="J88" s="181"/>
      <c r="K88" s="210" t="s">
        <v>1721</v>
      </c>
      <c r="L88" s="152" t="s">
        <v>1722</v>
      </c>
      <c r="M88" s="149">
        <v>2130314</v>
      </c>
      <c r="N88" s="210" t="s">
        <v>1723</v>
      </c>
      <c r="O88" s="211" t="s">
        <v>1724</v>
      </c>
      <c r="P88" s="152" t="s">
        <v>1725</v>
      </c>
      <c r="Q88" s="164"/>
      <c r="R88" s="67"/>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94"/>
      <c r="IJ88" s="94"/>
      <c r="IK88" s="94"/>
      <c r="IL88" s="99"/>
      <c r="IM88" s="99"/>
      <c r="IN88" s="99"/>
      <c r="IO88" s="99"/>
      <c r="IP88" s="99"/>
      <c r="IQ88" s="99"/>
      <c r="IR88" s="99"/>
      <c r="IS88" s="99"/>
      <c r="IT88" s="103"/>
      <c r="IU88" s="103"/>
      <c r="IV88" s="103"/>
    </row>
    <row r="89" spans="1:256" s="6" customFormat="1" ht="211.5" customHeight="1">
      <c r="A89" s="115" t="s">
        <v>1726</v>
      </c>
      <c r="B89" s="182" t="s">
        <v>1727</v>
      </c>
      <c r="C89" s="180" t="s">
        <v>1720</v>
      </c>
      <c r="D89" s="36">
        <f t="shared" si="17"/>
        <v>65</v>
      </c>
      <c r="E89" s="36">
        <f t="shared" si="15"/>
        <v>65</v>
      </c>
      <c r="F89" s="181">
        <v>65</v>
      </c>
      <c r="G89" s="181"/>
      <c r="H89" s="181"/>
      <c r="I89" s="181"/>
      <c r="J89" s="181"/>
      <c r="K89" s="210" t="s">
        <v>1728</v>
      </c>
      <c r="L89" s="152" t="s">
        <v>1729</v>
      </c>
      <c r="M89" s="149">
        <v>2130399</v>
      </c>
      <c r="N89" s="210" t="s">
        <v>1730</v>
      </c>
      <c r="O89" s="211" t="s">
        <v>1724</v>
      </c>
      <c r="P89" s="152" t="s">
        <v>1725</v>
      </c>
      <c r="Q89" s="164"/>
      <c r="R89" s="67"/>
      <c r="II89" s="94"/>
      <c r="IJ89" s="94"/>
      <c r="IK89" s="94"/>
      <c r="IL89" s="99"/>
      <c r="IM89" s="99"/>
      <c r="IN89" s="99"/>
      <c r="IO89" s="99"/>
      <c r="IP89" s="99"/>
      <c r="IQ89" s="99"/>
      <c r="IR89" s="99"/>
      <c r="IS89" s="99"/>
      <c r="IT89" s="103"/>
      <c r="IU89" s="103"/>
      <c r="IV89" s="103"/>
    </row>
    <row r="90" spans="1:256" s="5" customFormat="1" ht="172.5" customHeight="1">
      <c r="A90" s="115" t="s">
        <v>1731</v>
      </c>
      <c r="B90" s="183" t="s">
        <v>1732</v>
      </c>
      <c r="C90" s="180" t="s">
        <v>1720</v>
      </c>
      <c r="D90" s="36">
        <f t="shared" si="17"/>
        <v>78.51</v>
      </c>
      <c r="E90" s="36">
        <f t="shared" si="15"/>
        <v>78.51</v>
      </c>
      <c r="F90" s="181"/>
      <c r="G90" s="181">
        <v>78.51</v>
      </c>
      <c r="H90" s="181"/>
      <c r="I90" s="181"/>
      <c r="J90" s="181"/>
      <c r="K90" s="210" t="s">
        <v>1733</v>
      </c>
      <c r="L90" s="152" t="s">
        <v>1734</v>
      </c>
      <c r="M90" s="149">
        <v>2300252</v>
      </c>
      <c r="N90" s="210" t="s">
        <v>1735</v>
      </c>
      <c r="O90" s="211" t="s">
        <v>1724</v>
      </c>
      <c r="P90" s="152" t="s">
        <v>1725</v>
      </c>
      <c r="Q90" s="164"/>
      <c r="R90" s="67"/>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94"/>
      <c r="IJ90" s="94"/>
      <c r="IK90" s="94"/>
      <c r="IL90" s="99"/>
      <c r="IM90" s="99"/>
      <c r="IN90" s="99"/>
      <c r="IO90" s="99"/>
      <c r="IP90" s="99"/>
      <c r="IQ90" s="99"/>
      <c r="IR90" s="99"/>
      <c r="IS90" s="99"/>
      <c r="IT90" s="103"/>
      <c r="IU90" s="103"/>
      <c r="IV90" s="103"/>
    </row>
    <row r="91" spans="1:256" s="5" customFormat="1" ht="90.75" customHeight="1">
      <c r="A91" s="115" t="s">
        <v>1736</v>
      </c>
      <c r="B91" s="184" t="s">
        <v>1737</v>
      </c>
      <c r="C91" s="185" t="s">
        <v>1738</v>
      </c>
      <c r="D91" s="36">
        <f t="shared" si="17"/>
        <v>220</v>
      </c>
      <c r="E91" s="36">
        <f t="shared" si="15"/>
        <v>220</v>
      </c>
      <c r="F91" s="186">
        <v>220</v>
      </c>
      <c r="G91" s="186"/>
      <c r="H91" s="186"/>
      <c r="I91" s="186"/>
      <c r="J91" s="186"/>
      <c r="K91" s="212" t="s">
        <v>1739</v>
      </c>
      <c r="L91" s="212" t="s">
        <v>1740</v>
      </c>
      <c r="M91" s="149">
        <v>2130234</v>
      </c>
      <c r="N91" s="152" t="s">
        <v>1741</v>
      </c>
      <c r="O91" s="213" t="s">
        <v>1724</v>
      </c>
      <c r="P91" s="212" t="s">
        <v>1738</v>
      </c>
      <c r="Q91" s="164"/>
      <c r="R91" s="67"/>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94"/>
      <c r="IJ91" s="94"/>
      <c r="IK91" s="94"/>
      <c r="IL91" s="99"/>
      <c r="IM91" s="99"/>
      <c r="IN91" s="99"/>
      <c r="IO91" s="99"/>
      <c r="IP91" s="99"/>
      <c r="IQ91" s="99"/>
      <c r="IR91" s="99"/>
      <c r="IS91" s="99"/>
      <c r="IT91" s="103"/>
      <c r="IU91" s="103"/>
      <c r="IV91" s="103"/>
    </row>
    <row r="92" spans="1:256" s="5" customFormat="1" ht="66.75" customHeight="1">
      <c r="A92" s="115"/>
      <c r="B92" s="113" t="s">
        <v>1742</v>
      </c>
      <c r="C92" s="114"/>
      <c r="D92" s="36">
        <f aca="true" t="shared" si="18" ref="D92:D155">+E92+H92</f>
        <v>54262.46</v>
      </c>
      <c r="E92" s="118">
        <f aca="true" t="shared" si="19" ref="E92:J92">+E93+E99+E110</f>
        <v>48262.46</v>
      </c>
      <c r="F92" s="118">
        <f t="shared" si="19"/>
        <v>16468.36</v>
      </c>
      <c r="G92" s="118">
        <f t="shared" si="19"/>
        <v>31794.1</v>
      </c>
      <c r="H92" s="118">
        <f t="shared" si="19"/>
        <v>6000</v>
      </c>
      <c r="I92" s="118">
        <f t="shared" si="19"/>
        <v>0</v>
      </c>
      <c r="J92" s="118">
        <f t="shared" si="19"/>
        <v>6000</v>
      </c>
      <c r="K92" s="152"/>
      <c r="L92" s="152"/>
      <c r="M92" s="160"/>
      <c r="N92" s="152"/>
      <c r="O92" s="151"/>
      <c r="P92" s="152"/>
      <c r="Q92" s="164"/>
      <c r="R92" s="67"/>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94"/>
      <c r="IJ92" s="94"/>
      <c r="IK92" s="94"/>
      <c r="IL92" s="99"/>
      <c r="IM92" s="99"/>
      <c r="IN92" s="99"/>
      <c r="IO92" s="99"/>
      <c r="IP92" s="99"/>
      <c r="IQ92" s="99"/>
      <c r="IR92" s="99"/>
      <c r="IS92" s="99"/>
      <c r="IT92" s="103"/>
      <c r="IU92" s="103"/>
      <c r="IV92" s="103"/>
    </row>
    <row r="93" spans="1:256" s="5" customFormat="1" ht="46.5" customHeight="1">
      <c r="A93" s="115"/>
      <c r="B93" s="187" t="s">
        <v>1743</v>
      </c>
      <c r="C93" s="188"/>
      <c r="D93" s="36">
        <f t="shared" si="18"/>
        <v>18506</v>
      </c>
      <c r="E93" s="118">
        <f aca="true" t="shared" si="20" ref="E93:J93">+E94+E95+E96+E97+E98</f>
        <v>18506</v>
      </c>
      <c r="F93" s="118">
        <f t="shared" si="20"/>
        <v>3921</v>
      </c>
      <c r="G93" s="118">
        <f t="shared" si="20"/>
        <v>14585</v>
      </c>
      <c r="H93" s="118">
        <f t="shared" si="20"/>
        <v>0</v>
      </c>
      <c r="I93" s="118">
        <f t="shared" si="20"/>
        <v>0</v>
      </c>
      <c r="J93" s="118">
        <f t="shared" si="20"/>
        <v>0</v>
      </c>
      <c r="K93" s="152"/>
      <c r="L93" s="152"/>
      <c r="M93" s="160"/>
      <c r="N93" s="152"/>
      <c r="O93" s="151"/>
      <c r="P93" s="152"/>
      <c r="Q93" s="164"/>
      <c r="R93" s="67"/>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94"/>
      <c r="IJ93" s="94"/>
      <c r="IK93" s="94"/>
      <c r="IL93" s="99"/>
      <c r="IM93" s="99"/>
      <c r="IN93" s="99"/>
      <c r="IO93" s="99"/>
      <c r="IP93" s="99"/>
      <c r="IQ93" s="99"/>
      <c r="IR93" s="99"/>
      <c r="IS93" s="99"/>
      <c r="IT93" s="103"/>
      <c r="IU93" s="103"/>
      <c r="IV93" s="103"/>
    </row>
    <row r="94" spans="1:256" s="5" customFormat="1" ht="177" customHeight="1">
      <c r="A94" s="115" t="s">
        <v>1744</v>
      </c>
      <c r="B94" s="189" t="s">
        <v>1745</v>
      </c>
      <c r="C94" s="190" t="s">
        <v>1746</v>
      </c>
      <c r="D94" s="36">
        <f t="shared" si="18"/>
        <v>11875</v>
      </c>
      <c r="E94" s="36">
        <f aca="true" t="shared" si="21" ref="E94:E98">+F94+G94</f>
        <v>11875</v>
      </c>
      <c r="F94" s="129">
        <f>2500</f>
        <v>2500</v>
      </c>
      <c r="G94" s="129">
        <v>9375</v>
      </c>
      <c r="H94" s="36">
        <f aca="true" t="shared" si="22" ref="H94:H98">+I94+J94</f>
        <v>0</v>
      </c>
      <c r="I94" s="129"/>
      <c r="J94" s="129"/>
      <c r="K94" s="214" t="s">
        <v>1747</v>
      </c>
      <c r="L94" s="214" t="s">
        <v>1748</v>
      </c>
      <c r="M94" s="215" t="s">
        <v>1749</v>
      </c>
      <c r="N94" s="216" t="s">
        <v>1750</v>
      </c>
      <c r="O94" s="217" t="s">
        <v>1724</v>
      </c>
      <c r="P94" s="216" t="s">
        <v>1751</v>
      </c>
      <c r="Q94" s="164"/>
      <c r="R94" s="67"/>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94"/>
      <c r="IJ94" s="94"/>
      <c r="IK94" s="94"/>
      <c r="IL94" s="99"/>
      <c r="IM94" s="99"/>
      <c r="IN94" s="99"/>
      <c r="IO94" s="99"/>
      <c r="IP94" s="99"/>
      <c r="IQ94" s="99"/>
      <c r="IR94" s="99"/>
      <c r="IS94" s="99"/>
      <c r="IT94" s="103"/>
      <c r="IU94" s="103"/>
      <c r="IV94" s="103"/>
    </row>
    <row r="95" spans="1:256" s="5" customFormat="1" ht="108.75" customHeight="1">
      <c r="A95" s="115" t="s">
        <v>1752</v>
      </c>
      <c r="B95" s="191" t="s">
        <v>1753</v>
      </c>
      <c r="C95" s="192" t="s">
        <v>1754</v>
      </c>
      <c r="D95" s="36">
        <f t="shared" si="18"/>
        <v>2800</v>
      </c>
      <c r="E95" s="36">
        <f t="shared" si="21"/>
        <v>2800</v>
      </c>
      <c r="F95" s="193"/>
      <c r="G95" s="193">
        <v>2800</v>
      </c>
      <c r="H95" s="36">
        <f t="shared" si="22"/>
        <v>0</v>
      </c>
      <c r="I95" s="193"/>
      <c r="J95" s="193"/>
      <c r="K95" s="212" t="s">
        <v>1755</v>
      </c>
      <c r="L95" s="212" t="s">
        <v>1756</v>
      </c>
      <c r="M95" s="218">
        <v>2300252</v>
      </c>
      <c r="N95" s="219" t="s">
        <v>1757</v>
      </c>
      <c r="O95" s="220" t="s">
        <v>1724</v>
      </c>
      <c r="P95" s="219" t="s">
        <v>1758</v>
      </c>
      <c r="Q95" s="164"/>
      <c r="R95" s="67"/>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94"/>
      <c r="IJ95" s="94"/>
      <c r="IK95" s="94"/>
      <c r="IL95" s="99"/>
      <c r="IM95" s="99"/>
      <c r="IN95" s="99"/>
      <c r="IO95" s="99"/>
      <c r="IP95" s="99"/>
      <c r="IQ95" s="99"/>
      <c r="IR95" s="99"/>
      <c r="IS95" s="99"/>
      <c r="IT95" s="103"/>
      <c r="IU95" s="103"/>
      <c r="IV95" s="103"/>
    </row>
    <row r="96" spans="1:256" s="5" customFormat="1" ht="102" customHeight="1">
      <c r="A96" s="115" t="s">
        <v>1759</v>
      </c>
      <c r="B96" s="191" t="s">
        <v>1760</v>
      </c>
      <c r="C96" s="192" t="s">
        <v>1754</v>
      </c>
      <c r="D96" s="36">
        <f t="shared" si="18"/>
        <v>770</v>
      </c>
      <c r="E96" s="36">
        <f t="shared" si="21"/>
        <v>770</v>
      </c>
      <c r="F96" s="186"/>
      <c r="G96" s="186">
        <v>770</v>
      </c>
      <c r="H96" s="36">
        <f t="shared" si="22"/>
        <v>0</v>
      </c>
      <c r="I96" s="186"/>
      <c r="J96" s="186"/>
      <c r="K96" s="212" t="s">
        <v>1761</v>
      </c>
      <c r="L96" s="212" t="s">
        <v>1762</v>
      </c>
      <c r="M96" s="218">
        <v>2300252</v>
      </c>
      <c r="N96" s="219" t="s">
        <v>1757</v>
      </c>
      <c r="O96" s="220" t="s">
        <v>1724</v>
      </c>
      <c r="P96" s="219" t="s">
        <v>1758</v>
      </c>
      <c r="Q96" s="164"/>
      <c r="R96" s="67"/>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94"/>
      <c r="IJ96" s="94"/>
      <c r="IK96" s="94"/>
      <c r="IL96" s="99"/>
      <c r="IM96" s="99"/>
      <c r="IN96" s="99"/>
      <c r="IO96" s="99"/>
      <c r="IP96" s="99"/>
      <c r="IQ96" s="99"/>
      <c r="IR96" s="99"/>
      <c r="IS96" s="99"/>
      <c r="IT96" s="103"/>
      <c r="IU96" s="103"/>
      <c r="IV96" s="103"/>
    </row>
    <row r="97" spans="1:256" s="5" customFormat="1" ht="70.5" customHeight="1">
      <c r="A97" s="115" t="s">
        <v>1763</v>
      </c>
      <c r="B97" s="184" t="s">
        <v>1764</v>
      </c>
      <c r="C97" s="192" t="s">
        <v>1746</v>
      </c>
      <c r="D97" s="36">
        <f t="shared" si="18"/>
        <v>1640</v>
      </c>
      <c r="E97" s="36">
        <f t="shared" si="21"/>
        <v>1640</v>
      </c>
      <c r="F97" s="194"/>
      <c r="G97" s="194">
        <v>1640</v>
      </c>
      <c r="H97" s="36">
        <f t="shared" si="22"/>
        <v>0</v>
      </c>
      <c r="I97" s="194"/>
      <c r="J97" s="194"/>
      <c r="K97" s="212" t="s">
        <v>1765</v>
      </c>
      <c r="L97" s="212" t="s">
        <v>1766</v>
      </c>
      <c r="M97" s="218">
        <v>2300252</v>
      </c>
      <c r="N97" s="219" t="s">
        <v>1757</v>
      </c>
      <c r="O97" s="220" t="s">
        <v>1724</v>
      </c>
      <c r="P97" s="219" t="s">
        <v>1758</v>
      </c>
      <c r="Q97" s="164"/>
      <c r="R97" s="67"/>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94"/>
      <c r="IJ97" s="94"/>
      <c r="IK97" s="94"/>
      <c r="IL97" s="99"/>
      <c r="IM97" s="99"/>
      <c r="IN97" s="99"/>
      <c r="IO97" s="99"/>
      <c r="IP97" s="99"/>
      <c r="IQ97" s="99"/>
      <c r="IR97" s="99"/>
      <c r="IS97" s="99"/>
      <c r="IT97" s="103"/>
      <c r="IU97" s="103"/>
      <c r="IV97" s="103"/>
    </row>
    <row r="98" spans="1:256" s="5" customFormat="1" ht="105" customHeight="1">
      <c r="A98" s="115" t="s">
        <v>1767</v>
      </c>
      <c r="B98" s="184" t="s">
        <v>1768</v>
      </c>
      <c r="C98" s="192" t="s">
        <v>1754</v>
      </c>
      <c r="D98" s="36">
        <f t="shared" si="18"/>
        <v>1421</v>
      </c>
      <c r="E98" s="36">
        <f t="shared" si="21"/>
        <v>1421</v>
      </c>
      <c r="F98" s="194">
        <v>1421</v>
      </c>
      <c r="G98" s="194"/>
      <c r="H98" s="36">
        <f t="shared" si="22"/>
        <v>0</v>
      </c>
      <c r="I98" s="194"/>
      <c r="J98" s="194"/>
      <c r="K98" s="212" t="s">
        <v>1769</v>
      </c>
      <c r="L98" s="150" t="s">
        <v>1770</v>
      </c>
      <c r="M98" s="218">
        <v>2130504</v>
      </c>
      <c r="N98" s="219" t="s">
        <v>1771</v>
      </c>
      <c r="O98" s="220" t="s">
        <v>1724</v>
      </c>
      <c r="P98" s="219" t="s">
        <v>1758</v>
      </c>
      <c r="Q98" s="164"/>
      <c r="R98" s="67"/>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94"/>
      <c r="IJ98" s="94"/>
      <c r="IK98" s="94"/>
      <c r="IL98" s="99"/>
      <c r="IM98" s="99"/>
      <c r="IN98" s="99"/>
      <c r="IO98" s="99"/>
      <c r="IP98" s="99"/>
      <c r="IQ98" s="99"/>
      <c r="IR98" s="99"/>
      <c r="IS98" s="99"/>
      <c r="IT98" s="103"/>
      <c r="IU98" s="103"/>
      <c r="IV98" s="103"/>
    </row>
    <row r="99" spans="1:256" s="5" customFormat="1" ht="46.5" customHeight="1">
      <c r="A99" s="115"/>
      <c r="B99" s="187" t="s">
        <v>1772</v>
      </c>
      <c r="C99" s="188"/>
      <c r="D99" s="36">
        <f t="shared" si="18"/>
        <v>28938</v>
      </c>
      <c r="E99" s="195">
        <f aca="true" t="shared" si="23" ref="E99:I99">+E100+E101+E102+E103+E104+E105+E106+E107+E108+E109</f>
        <v>22938</v>
      </c>
      <c r="F99" s="195">
        <f aca="true" t="shared" si="24" ref="F99:J99">SUM(F100:F109)</f>
        <v>12500</v>
      </c>
      <c r="G99" s="195">
        <f t="shared" si="24"/>
        <v>10438</v>
      </c>
      <c r="H99" s="195">
        <f t="shared" si="23"/>
        <v>6000</v>
      </c>
      <c r="I99" s="195">
        <f t="shared" si="23"/>
        <v>0</v>
      </c>
      <c r="J99" s="195">
        <f t="shared" si="24"/>
        <v>6000</v>
      </c>
      <c r="K99" s="152"/>
      <c r="L99" s="152"/>
      <c r="M99" s="221"/>
      <c r="N99" s="222"/>
      <c r="O99" s="223"/>
      <c r="P99" s="222"/>
      <c r="Q99" s="164"/>
      <c r="R99" s="67"/>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94"/>
      <c r="IJ99" s="94"/>
      <c r="IK99" s="94"/>
      <c r="IL99" s="99"/>
      <c r="IM99" s="99"/>
      <c r="IN99" s="99"/>
      <c r="IO99" s="99"/>
      <c r="IP99" s="99"/>
      <c r="IQ99" s="99"/>
      <c r="IR99" s="99"/>
      <c r="IS99" s="99"/>
      <c r="IT99" s="103"/>
      <c r="IU99" s="103"/>
      <c r="IV99" s="103"/>
    </row>
    <row r="100" spans="1:256" s="5" customFormat="1" ht="190.5" customHeight="1">
      <c r="A100" s="115" t="s">
        <v>1773</v>
      </c>
      <c r="B100" s="189" t="s">
        <v>1774</v>
      </c>
      <c r="C100" s="180" t="s">
        <v>1775</v>
      </c>
      <c r="D100" s="36">
        <f t="shared" si="18"/>
        <v>17000</v>
      </c>
      <c r="E100" s="36">
        <f aca="true" t="shared" si="25" ref="E100:E109">+F100+G100</f>
        <v>16000</v>
      </c>
      <c r="F100" s="181">
        <v>12000</v>
      </c>
      <c r="G100" s="181">
        <v>4000</v>
      </c>
      <c r="H100" s="36">
        <f aca="true" t="shared" si="26" ref="H100:H109">+I100+J100</f>
        <v>1000</v>
      </c>
      <c r="I100" s="181"/>
      <c r="J100" s="181">
        <v>1000</v>
      </c>
      <c r="K100" s="212" t="s">
        <v>1776</v>
      </c>
      <c r="L100" s="212" t="s">
        <v>1777</v>
      </c>
      <c r="M100" s="218" t="s">
        <v>1778</v>
      </c>
      <c r="N100" s="216" t="s">
        <v>1779</v>
      </c>
      <c r="O100" s="217" t="s">
        <v>1724</v>
      </c>
      <c r="P100" s="216" t="s">
        <v>1724</v>
      </c>
      <c r="Q100" s="255"/>
      <c r="R100" s="255"/>
      <c r="S100" s="256"/>
      <c r="T100" s="212"/>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94"/>
      <c r="IJ100" s="94"/>
      <c r="IK100" s="94"/>
      <c r="IL100" s="99"/>
      <c r="IM100" s="99"/>
      <c r="IN100" s="99"/>
      <c r="IO100" s="99"/>
      <c r="IP100" s="99"/>
      <c r="IQ100" s="99"/>
      <c r="IR100" s="99"/>
      <c r="IS100" s="99"/>
      <c r="IT100" s="103"/>
      <c r="IU100" s="103"/>
      <c r="IV100" s="103"/>
    </row>
    <row r="101" spans="1:256" s="5" customFormat="1" ht="145.5" customHeight="1">
      <c r="A101" s="115" t="s">
        <v>1780</v>
      </c>
      <c r="B101" s="191" t="s">
        <v>1781</v>
      </c>
      <c r="C101" s="180" t="s">
        <v>1782</v>
      </c>
      <c r="D101" s="36">
        <f t="shared" si="18"/>
        <v>136</v>
      </c>
      <c r="E101" s="36">
        <f t="shared" si="25"/>
        <v>136</v>
      </c>
      <c r="F101" s="194"/>
      <c r="G101" s="194">
        <v>136</v>
      </c>
      <c r="H101" s="36">
        <f t="shared" si="26"/>
        <v>0</v>
      </c>
      <c r="I101" s="194"/>
      <c r="J101" s="194"/>
      <c r="K101" s="212" t="s">
        <v>1783</v>
      </c>
      <c r="L101" s="212" t="s">
        <v>1784</v>
      </c>
      <c r="M101" s="218">
        <v>2300252</v>
      </c>
      <c r="N101" s="216" t="s">
        <v>1757</v>
      </c>
      <c r="O101" s="217" t="s">
        <v>1724</v>
      </c>
      <c r="P101" s="216" t="s">
        <v>1785</v>
      </c>
      <c r="Q101" s="164"/>
      <c r="R101" s="67"/>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94"/>
      <c r="IJ101" s="94"/>
      <c r="IK101" s="94"/>
      <c r="IL101" s="99"/>
      <c r="IM101" s="99"/>
      <c r="IN101" s="99"/>
      <c r="IO101" s="99"/>
      <c r="IP101" s="99"/>
      <c r="IQ101" s="99"/>
      <c r="IR101" s="99"/>
      <c r="IS101" s="99"/>
      <c r="IT101" s="103"/>
      <c r="IU101" s="103"/>
      <c r="IV101" s="103"/>
    </row>
    <row r="102" spans="1:256" s="108" customFormat="1" ht="253.5" customHeight="1">
      <c r="A102" s="115" t="s">
        <v>1786</v>
      </c>
      <c r="B102" s="196" t="s">
        <v>1787</v>
      </c>
      <c r="C102" s="180" t="s">
        <v>1782</v>
      </c>
      <c r="D102" s="36">
        <f t="shared" si="18"/>
        <v>500</v>
      </c>
      <c r="E102" s="36">
        <f t="shared" si="25"/>
        <v>500</v>
      </c>
      <c r="F102" s="197">
        <v>500</v>
      </c>
      <c r="G102" s="197"/>
      <c r="H102" s="36">
        <f t="shared" si="26"/>
        <v>0</v>
      </c>
      <c r="I102" s="197"/>
      <c r="J102" s="197"/>
      <c r="K102" s="212" t="s">
        <v>1788</v>
      </c>
      <c r="L102" s="212" t="s">
        <v>1789</v>
      </c>
      <c r="M102" s="74">
        <v>2130108</v>
      </c>
      <c r="N102" s="75" t="s">
        <v>1790</v>
      </c>
      <c r="O102" s="224" t="s">
        <v>1724</v>
      </c>
      <c r="P102" s="75" t="s">
        <v>1785</v>
      </c>
      <c r="Q102" s="257"/>
      <c r="R102" s="258"/>
      <c r="S102" s="259"/>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0"/>
      <c r="DF102" s="260"/>
      <c r="DG102" s="260"/>
      <c r="DH102" s="260"/>
      <c r="DI102" s="260"/>
      <c r="DJ102" s="260"/>
      <c r="DK102" s="260"/>
      <c r="DL102" s="260"/>
      <c r="DM102" s="260"/>
      <c r="DN102" s="260"/>
      <c r="DO102" s="260"/>
      <c r="DP102" s="260"/>
      <c r="DQ102" s="260"/>
      <c r="DR102" s="260"/>
      <c r="DS102" s="260"/>
      <c r="DT102" s="260"/>
      <c r="DU102" s="260"/>
      <c r="DV102" s="260"/>
      <c r="DW102" s="260"/>
      <c r="DX102" s="260"/>
      <c r="DY102" s="260"/>
      <c r="DZ102" s="260"/>
      <c r="EA102" s="260"/>
      <c r="EB102" s="260"/>
      <c r="EC102" s="260"/>
      <c r="ED102" s="260"/>
      <c r="EE102" s="260"/>
      <c r="EF102" s="260"/>
      <c r="EG102" s="260"/>
      <c r="EH102" s="260"/>
      <c r="EI102" s="260"/>
      <c r="EJ102" s="260"/>
      <c r="EK102" s="260"/>
      <c r="EL102" s="260"/>
      <c r="EM102" s="260"/>
      <c r="EN102" s="260"/>
      <c r="EO102" s="260"/>
      <c r="EP102" s="260"/>
      <c r="EQ102" s="260"/>
      <c r="ER102" s="260"/>
      <c r="ES102" s="260"/>
      <c r="ET102" s="260"/>
      <c r="EU102" s="260"/>
      <c r="EV102" s="260"/>
      <c r="EW102" s="260"/>
      <c r="EX102" s="260"/>
      <c r="EY102" s="260"/>
      <c r="EZ102" s="260"/>
      <c r="FA102" s="260"/>
      <c r="FB102" s="260"/>
      <c r="FC102" s="260"/>
      <c r="FD102" s="260"/>
      <c r="FE102" s="260"/>
      <c r="FF102" s="260"/>
      <c r="FG102" s="260"/>
      <c r="FH102" s="260"/>
      <c r="FI102" s="260"/>
      <c r="FJ102" s="260"/>
      <c r="FK102" s="260"/>
      <c r="FL102" s="260"/>
      <c r="FM102" s="260"/>
      <c r="FN102" s="260"/>
      <c r="FO102" s="260"/>
      <c r="FP102" s="260"/>
      <c r="FQ102" s="260"/>
      <c r="FR102" s="260"/>
      <c r="FS102" s="260"/>
      <c r="FT102" s="260"/>
      <c r="FU102" s="260"/>
      <c r="FV102" s="260"/>
      <c r="FW102" s="260"/>
      <c r="FX102" s="260"/>
      <c r="FY102" s="260"/>
      <c r="FZ102" s="260"/>
      <c r="GA102" s="260"/>
      <c r="GB102" s="260"/>
      <c r="GC102" s="260"/>
      <c r="GD102" s="260"/>
      <c r="GE102" s="260"/>
      <c r="GF102" s="260"/>
      <c r="GG102" s="260"/>
      <c r="GH102" s="260"/>
      <c r="GI102" s="260"/>
      <c r="GJ102" s="260"/>
      <c r="GK102" s="260"/>
      <c r="GL102" s="260"/>
      <c r="GM102" s="260"/>
      <c r="GN102" s="260"/>
      <c r="GO102" s="260"/>
      <c r="GP102" s="260"/>
      <c r="GQ102" s="260"/>
      <c r="GR102" s="260"/>
      <c r="GS102" s="260"/>
      <c r="GT102" s="260"/>
      <c r="GU102" s="260"/>
      <c r="GV102" s="260"/>
      <c r="GW102" s="260"/>
      <c r="GX102" s="260"/>
      <c r="GY102" s="260"/>
      <c r="GZ102" s="260"/>
      <c r="HA102" s="260"/>
      <c r="HB102" s="260"/>
      <c r="HC102" s="260"/>
      <c r="HD102" s="260"/>
      <c r="HE102" s="260"/>
      <c r="HF102" s="260"/>
      <c r="HG102" s="260"/>
      <c r="HH102" s="260"/>
      <c r="HI102" s="260"/>
      <c r="HJ102" s="260"/>
      <c r="HK102" s="260"/>
      <c r="HL102" s="260"/>
      <c r="HM102" s="260"/>
      <c r="HN102" s="260"/>
      <c r="HO102" s="260"/>
      <c r="HP102" s="260"/>
      <c r="HQ102" s="260"/>
      <c r="HR102" s="260"/>
      <c r="HS102" s="260"/>
      <c r="HT102" s="260"/>
      <c r="HU102" s="260"/>
      <c r="HV102" s="260"/>
      <c r="HW102" s="260"/>
      <c r="HX102" s="260"/>
      <c r="HY102" s="260"/>
      <c r="HZ102" s="260"/>
      <c r="IA102" s="260"/>
      <c r="IB102" s="260"/>
      <c r="IC102" s="260"/>
      <c r="ID102" s="260"/>
      <c r="IE102" s="260"/>
      <c r="IF102" s="260"/>
      <c r="IG102" s="260"/>
      <c r="IH102" s="260"/>
      <c r="II102" s="261"/>
      <c r="IJ102" s="261"/>
      <c r="IK102" s="261"/>
      <c r="IL102" s="262"/>
      <c r="IM102" s="262"/>
      <c r="IN102" s="262"/>
      <c r="IO102" s="262"/>
      <c r="IP102" s="262"/>
      <c r="IQ102" s="262"/>
      <c r="IR102" s="262"/>
      <c r="IS102" s="262"/>
      <c r="IT102" s="263"/>
      <c r="IU102" s="263"/>
      <c r="IV102" s="263"/>
    </row>
    <row r="103" spans="1:256" s="5" customFormat="1" ht="130.5" customHeight="1">
      <c r="A103" s="115" t="s">
        <v>1791</v>
      </c>
      <c r="B103" s="183" t="s">
        <v>1792</v>
      </c>
      <c r="C103" s="180" t="s">
        <v>1720</v>
      </c>
      <c r="D103" s="36">
        <f t="shared" si="18"/>
        <v>95</v>
      </c>
      <c r="E103" s="36">
        <f t="shared" si="25"/>
        <v>95</v>
      </c>
      <c r="F103" s="181"/>
      <c r="G103" s="181">
        <v>95</v>
      </c>
      <c r="H103" s="36">
        <f t="shared" si="26"/>
        <v>0</v>
      </c>
      <c r="I103" s="181"/>
      <c r="J103" s="181"/>
      <c r="K103" s="225" t="s">
        <v>1793</v>
      </c>
      <c r="L103" s="225" t="s">
        <v>1794</v>
      </c>
      <c r="M103" s="226">
        <v>2300252</v>
      </c>
      <c r="N103" s="227" t="s">
        <v>1735</v>
      </c>
      <c r="O103" s="224" t="s">
        <v>1724</v>
      </c>
      <c r="P103" s="227" t="s">
        <v>1725</v>
      </c>
      <c r="Q103" s="164"/>
      <c r="R103" s="67"/>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94"/>
      <c r="IJ103" s="94"/>
      <c r="IK103" s="94"/>
      <c r="IL103" s="99"/>
      <c r="IM103" s="99"/>
      <c r="IN103" s="99"/>
      <c r="IO103" s="99"/>
      <c r="IP103" s="99"/>
      <c r="IQ103" s="99"/>
      <c r="IR103" s="99"/>
      <c r="IS103" s="99"/>
      <c r="IT103" s="103"/>
      <c r="IU103" s="103"/>
      <c r="IV103" s="103"/>
    </row>
    <row r="104" spans="1:256" s="5" customFormat="1" ht="87" customHeight="1">
      <c r="A104" s="115" t="s">
        <v>1795</v>
      </c>
      <c r="B104" s="119" t="s">
        <v>1796</v>
      </c>
      <c r="C104" s="120" t="s">
        <v>1754</v>
      </c>
      <c r="D104" s="36">
        <f t="shared" si="18"/>
        <v>6000</v>
      </c>
      <c r="E104" s="36">
        <f t="shared" si="25"/>
        <v>3000</v>
      </c>
      <c r="F104" s="121"/>
      <c r="G104" s="121">
        <v>3000</v>
      </c>
      <c r="H104" s="36">
        <f t="shared" si="26"/>
        <v>3000</v>
      </c>
      <c r="I104" s="121"/>
      <c r="J104" s="121">
        <v>3000</v>
      </c>
      <c r="K104" s="228" t="s">
        <v>1797</v>
      </c>
      <c r="L104" s="229" t="s">
        <v>1798</v>
      </c>
      <c r="M104" s="226" t="s">
        <v>1799</v>
      </c>
      <c r="N104" s="230" t="s">
        <v>1800</v>
      </c>
      <c r="O104" s="231" t="s">
        <v>1525</v>
      </c>
      <c r="P104" s="230" t="s">
        <v>1801</v>
      </c>
      <c r="Q104" s="165"/>
      <c r="R104" s="84"/>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94"/>
      <c r="IJ104" s="94"/>
      <c r="IK104" s="94"/>
      <c r="IL104" s="99"/>
      <c r="IM104" s="99"/>
      <c r="IN104" s="99"/>
      <c r="IO104" s="99"/>
      <c r="IP104" s="99"/>
      <c r="IQ104" s="99"/>
      <c r="IR104" s="99"/>
      <c r="IS104" s="99"/>
      <c r="IT104" s="103"/>
      <c r="IU104" s="103"/>
      <c r="IV104" s="103"/>
    </row>
    <row r="105" spans="1:256" s="5" customFormat="1" ht="111" customHeight="1">
      <c r="A105" s="115" t="s">
        <v>1802</v>
      </c>
      <c r="B105" s="122" t="s">
        <v>1803</v>
      </c>
      <c r="C105" s="123" t="s">
        <v>1804</v>
      </c>
      <c r="D105" s="36">
        <f t="shared" si="18"/>
        <v>1536</v>
      </c>
      <c r="E105" s="36">
        <f t="shared" si="25"/>
        <v>1536</v>
      </c>
      <c r="F105" s="118"/>
      <c r="G105" s="118">
        <v>1536</v>
      </c>
      <c r="H105" s="36">
        <f t="shared" si="26"/>
        <v>0</v>
      </c>
      <c r="I105" s="118"/>
      <c r="J105" s="118"/>
      <c r="K105" s="232" t="s">
        <v>1805</v>
      </c>
      <c r="L105" s="233" t="s">
        <v>1806</v>
      </c>
      <c r="M105" s="234">
        <v>2130142</v>
      </c>
      <c r="N105" s="235" t="s">
        <v>1807</v>
      </c>
      <c r="O105" s="236" t="s">
        <v>1492</v>
      </c>
      <c r="P105" s="227" t="s">
        <v>1804</v>
      </c>
      <c r="Q105" s="164"/>
      <c r="R105" s="67"/>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94"/>
      <c r="IJ105" s="94"/>
      <c r="IK105" s="94"/>
      <c r="IL105" s="99"/>
      <c r="IM105" s="99"/>
      <c r="IN105" s="99"/>
      <c r="IO105" s="99"/>
      <c r="IP105" s="99"/>
      <c r="IQ105" s="99"/>
      <c r="IR105" s="99"/>
      <c r="IS105" s="99"/>
      <c r="IT105" s="103"/>
      <c r="IU105" s="103"/>
      <c r="IV105" s="103"/>
    </row>
    <row r="106" spans="1:256" s="5" customFormat="1" ht="186" customHeight="1">
      <c r="A106" s="115" t="s">
        <v>1808</v>
      </c>
      <c r="B106" s="122" t="s">
        <v>1809</v>
      </c>
      <c r="C106" s="123" t="s">
        <v>1804</v>
      </c>
      <c r="D106" s="36">
        <f t="shared" si="18"/>
        <v>2000</v>
      </c>
      <c r="E106" s="36">
        <f t="shared" si="25"/>
        <v>0</v>
      </c>
      <c r="F106" s="118"/>
      <c r="G106" s="118"/>
      <c r="H106" s="36">
        <f t="shared" si="26"/>
        <v>2000</v>
      </c>
      <c r="I106" s="118"/>
      <c r="J106" s="118">
        <v>2000</v>
      </c>
      <c r="K106" s="233" t="s">
        <v>1810</v>
      </c>
      <c r="L106" s="233" t="s">
        <v>1811</v>
      </c>
      <c r="M106" s="234">
        <v>2120899</v>
      </c>
      <c r="N106" s="235" t="s">
        <v>1530</v>
      </c>
      <c r="O106" s="236" t="s">
        <v>1492</v>
      </c>
      <c r="P106" s="227" t="s">
        <v>1804</v>
      </c>
      <c r="Q106" s="164"/>
      <c r="R106" s="67"/>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94"/>
      <c r="IJ106" s="94"/>
      <c r="IK106" s="94"/>
      <c r="IL106" s="99"/>
      <c r="IM106" s="99"/>
      <c r="IN106" s="99"/>
      <c r="IO106" s="99"/>
      <c r="IP106" s="99"/>
      <c r="IQ106" s="99"/>
      <c r="IR106" s="99"/>
      <c r="IS106" s="99"/>
      <c r="IT106" s="103"/>
      <c r="IU106" s="103"/>
      <c r="IV106" s="103"/>
    </row>
    <row r="107" spans="1:256" s="5" customFormat="1" ht="165.75" customHeight="1">
      <c r="A107" s="115" t="s">
        <v>1812</v>
      </c>
      <c r="B107" s="128" t="s">
        <v>1813</v>
      </c>
      <c r="C107" s="198" t="s">
        <v>1714</v>
      </c>
      <c r="D107" s="36">
        <f t="shared" si="18"/>
        <v>50</v>
      </c>
      <c r="E107" s="36">
        <f t="shared" si="25"/>
        <v>50</v>
      </c>
      <c r="F107" s="129"/>
      <c r="G107" s="129">
        <v>50</v>
      </c>
      <c r="H107" s="36">
        <f t="shared" si="26"/>
        <v>0</v>
      </c>
      <c r="I107" s="129"/>
      <c r="J107" s="129"/>
      <c r="K107" s="228" t="s">
        <v>1814</v>
      </c>
      <c r="L107" s="237" t="s">
        <v>1815</v>
      </c>
      <c r="M107" s="226">
        <v>2300252</v>
      </c>
      <c r="N107" s="227" t="s">
        <v>1735</v>
      </c>
      <c r="O107" s="238" t="s">
        <v>1816</v>
      </c>
      <c r="P107" s="227"/>
      <c r="Q107" s="164"/>
      <c r="R107" s="67"/>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94"/>
      <c r="IJ107" s="94"/>
      <c r="IK107" s="94"/>
      <c r="IL107" s="99"/>
      <c r="IM107" s="99"/>
      <c r="IN107" s="99"/>
      <c r="IO107" s="99"/>
      <c r="IP107" s="99"/>
      <c r="IQ107" s="99"/>
      <c r="IR107" s="99"/>
      <c r="IS107" s="99"/>
      <c r="IT107" s="103"/>
      <c r="IU107" s="103"/>
      <c r="IV107" s="103"/>
    </row>
    <row r="108" spans="1:256" s="6" customFormat="1" ht="219" customHeight="1">
      <c r="A108" s="115" t="s">
        <v>1817</v>
      </c>
      <c r="B108" s="128" t="s">
        <v>1818</v>
      </c>
      <c r="C108" s="198" t="s">
        <v>1714</v>
      </c>
      <c r="D108" s="36">
        <f t="shared" si="18"/>
        <v>1550</v>
      </c>
      <c r="E108" s="36">
        <f t="shared" si="25"/>
        <v>1550</v>
      </c>
      <c r="F108" s="129"/>
      <c r="G108" s="129">
        <v>1550</v>
      </c>
      <c r="H108" s="36">
        <f t="shared" si="26"/>
        <v>0</v>
      </c>
      <c r="I108" s="129"/>
      <c r="J108" s="129"/>
      <c r="K108" s="228" t="s">
        <v>1819</v>
      </c>
      <c r="L108" s="233" t="s">
        <v>1820</v>
      </c>
      <c r="M108" s="226">
        <v>2300252</v>
      </c>
      <c r="N108" s="227" t="s">
        <v>1735</v>
      </c>
      <c r="O108" s="238" t="s">
        <v>1816</v>
      </c>
      <c r="P108" s="227"/>
      <c r="Q108" s="164"/>
      <c r="R108" s="67"/>
      <c r="II108" s="94"/>
      <c r="IJ108" s="94"/>
      <c r="IK108" s="94"/>
      <c r="IL108" s="99"/>
      <c r="IM108" s="99"/>
      <c r="IN108" s="99"/>
      <c r="IO108" s="99"/>
      <c r="IP108" s="99"/>
      <c r="IQ108" s="99"/>
      <c r="IR108" s="99"/>
      <c r="IS108" s="99"/>
      <c r="IT108" s="103"/>
      <c r="IU108" s="103"/>
      <c r="IV108" s="103"/>
    </row>
    <row r="109" spans="1:256" s="6" customFormat="1" ht="147.75" customHeight="1">
      <c r="A109" s="115" t="s">
        <v>1821</v>
      </c>
      <c r="B109" s="116" t="s">
        <v>1822</v>
      </c>
      <c r="C109" s="117" t="s">
        <v>1714</v>
      </c>
      <c r="D109" s="36">
        <f t="shared" si="18"/>
        <v>71</v>
      </c>
      <c r="E109" s="36">
        <f t="shared" si="25"/>
        <v>71</v>
      </c>
      <c r="F109" s="118"/>
      <c r="G109" s="118">
        <v>71</v>
      </c>
      <c r="H109" s="36">
        <f t="shared" si="26"/>
        <v>0</v>
      </c>
      <c r="I109" s="118"/>
      <c r="J109" s="118"/>
      <c r="K109" s="228" t="s">
        <v>1823</v>
      </c>
      <c r="L109" s="228" t="s">
        <v>1824</v>
      </c>
      <c r="M109" s="74">
        <v>2050499</v>
      </c>
      <c r="N109" s="75" t="s">
        <v>1825</v>
      </c>
      <c r="O109" s="239" t="s">
        <v>1498</v>
      </c>
      <c r="P109" s="240" t="s">
        <v>1714</v>
      </c>
      <c r="Q109" s="164"/>
      <c r="R109" s="67"/>
      <c r="II109" s="94"/>
      <c r="IJ109" s="94"/>
      <c r="IK109" s="94"/>
      <c r="IL109" s="99"/>
      <c r="IM109" s="99"/>
      <c r="IN109" s="99"/>
      <c r="IO109" s="99"/>
      <c r="IP109" s="99"/>
      <c r="IQ109" s="99"/>
      <c r="IR109" s="99"/>
      <c r="IS109" s="99"/>
      <c r="IT109" s="103"/>
      <c r="IU109" s="103"/>
      <c r="IV109" s="103"/>
    </row>
    <row r="110" spans="1:256" s="5" customFormat="1" ht="52.5" customHeight="1">
      <c r="A110" s="115"/>
      <c r="B110" s="199" t="s">
        <v>1826</v>
      </c>
      <c r="C110" s="200"/>
      <c r="D110" s="36">
        <f t="shared" si="18"/>
        <v>6818.46</v>
      </c>
      <c r="E110" s="201">
        <f aca="true" t="shared" si="27" ref="E110:J110">SUM(E111:E118)</f>
        <v>6818.46</v>
      </c>
      <c r="F110" s="201">
        <f t="shared" si="27"/>
        <v>47.36</v>
      </c>
      <c r="G110" s="201">
        <f t="shared" si="27"/>
        <v>6771.1</v>
      </c>
      <c r="H110" s="201">
        <f t="shared" si="27"/>
        <v>0</v>
      </c>
      <c r="I110" s="201">
        <f t="shared" si="27"/>
        <v>0</v>
      </c>
      <c r="J110" s="201">
        <f t="shared" si="27"/>
        <v>0</v>
      </c>
      <c r="K110" s="241"/>
      <c r="L110" s="241"/>
      <c r="M110" s="221"/>
      <c r="N110" s="222"/>
      <c r="O110" s="223"/>
      <c r="P110" s="222"/>
      <c r="Q110" s="164"/>
      <c r="R110" s="67"/>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94"/>
      <c r="IJ110" s="94"/>
      <c r="IK110" s="94"/>
      <c r="IL110" s="99"/>
      <c r="IM110" s="99"/>
      <c r="IN110" s="99"/>
      <c r="IO110" s="99"/>
      <c r="IP110" s="99"/>
      <c r="IQ110" s="99"/>
      <c r="IR110" s="99"/>
      <c r="IS110" s="99"/>
      <c r="IT110" s="103"/>
      <c r="IU110" s="103"/>
      <c r="IV110" s="103"/>
    </row>
    <row r="111" spans="1:256" s="5" customFormat="1" ht="183.75" customHeight="1">
      <c r="A111" s="115" t="s">
        <v>1827</v>
      </c>
      <c r="B111" s="116" t="s">
        <v>1828</v>
      </c>
      <c r="C111" s="202" t="s">
        <v>1829</v>
      </c>
      <c r="D111" s="36">
        <f t="shared" si="18"/>
        <v>3441.1</v>
      </c>
      <c r="E111" s="36">
        <f aca="true" t="shared" si="28" ref="E111:E118">+F111+G111</f>
        <v>3441.1</v>
      </c>
      <c r="F111" s="36"/>
      <c r="G111" s="36">
        <v>3441.1</v>
      </c>
      <c r="H111" s="36">
        <f aca="true" t="shared" si="29" ref="H111:H118">+I111+J111</f>
        <v>0</v>
      </c>
      <c r="I111" s="36"/>
      <c r="J111" s="36"/>
      <c r="K111" s="242" t="s">
        <v>1830</v>
      </c>
      <c r="L111" s="243" t="s">
        <v>1831</v>
      </c>
      <c r="M111" s="142">
        <v>2300241</v>
      </c>
      <c r="N111" s="143" t="s">
        <v>1832</v>
      </c>
      <c r="O111" s="144" t="s">
        <v>1498</v>
      </c>
      <c r="P111" s="153" t="s">
        <v>1829</v>
      </c>
      <c r="Q111" s="164"/>
      <c r="R111" s="67"/>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94"/>
      <c r="IJ111" s="94"/>
      <c r="IK111" s="94"/>
      <c r="IL111" s="99"/>
      <c r="IM111" s="99"/>
      <c r="IN111" s="99"/>
      <c r="IO111" s="99"/>
      <c r="IP111" s="99"/>
      <c r="IQ111" s="99"/>
      <c r="IR111" s="99"/>
      <c r="IS111" s="99"/>
      <c r="IT111" s="103"/>
      <c r="IU111" s="103"/>
      <c r="IV111" s="103"/>
    </row>
    <row r="112" spans="1:256" s="5" customFormat="1" ht="111.75" customHeight="1">
      <c r="A112" s="115" t="s">
        <v>1833</v>
      </c>
      <c r="B112" s="116" t="s">
        <v>1834</v>
      </c>
      <c r="C112" s="202" t="s">
        <v>1829</v>
      </c>
      <c r="D112" s="36">
        <f t="shared" si="18"/>
        <v>500</v>
      </c>
      <c r="E112" s="36">
        <f t="shared" si="28"/>
        <v>500</v>
      </c>
      <c r="F112" s="36"/>
      <c r="G112" s="36">
        <v>500</v>
      </c>
      <c r="H112" s="36">
        <f t="shared" si="29"/>
        <v>0</v>
      </c>
      <c r="I112" s="36"/>
      <c r="J112" s="36"/>
      <c r="K112" s="242" t="s">
        <v>1835</v>
      </c>
      <c r="L112" s="243" t="s">
        <v>1836</v>
      </c>
      <c r="M112" s="142">
        <v>2300241</v>
      </c>
      <c r="N112" s="143" t="s">
        <v>1832</v>
      </c>
      <c r="O112" s="144" t="s">
        <v>1498</v>
      </c>
      <c r="P112" s="153" t="s">
        <v>1829</v>
      </c>
      <c r="Q112" s="164"/>
      <c r="R112" s="67"/>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94"/>
      <c r="IJ112" s="94"/>
      <c r="IK112" s="94"/>
      <c r="IL112" s="99"/>
      <c r="IM112" s="99"/>
      <c r="IN112" s="99"/>
      <c r="IO112" s="99"/>
      <c r="IP112" s="99"/>
      <c r="IQ112" s="99"/>
      <c r="IR112" s="99"/>
      <c r="IS112" s="99"/>
      <c r="IT112" s="103"/>
      <c r="IU112" s="103"/>
      <c r="IV112" s="103"/>
    </row>
    <row r="113" spans="1:256" s="5" customFormat="1" ht="118.5" customHeight="1">
      <c r="A113" s="115" t="s">
        <v>1837</v>
      </c>
      <c r="B113" s="116" t="s">
        <v>1838</v>
      </c>
      <c r="C113" s="202" t="s">
        <v>1829</v>
      </c>
      <c r="D113" s="36">
        <f t="shared" si="18"/>
        <v>1350</v>
      </c>
      <c r="E113" s="36">
        <f t="shared" si="28"/>
        <v>1350</v>
      </c>
      <c r="F113" s="118"/>
      <c r="G113" s="118">
        <v>1350</v>
      </c>
      <c r="H113" s="36">
        <f t="shared" si="29"/>
        <v>0</v>
      </c>
      <c r="I113" s="118"/>
      <c r="J113" s="118"/>
      <c r="K113" s="244" t="s">
        <v>1839</v>
      </c>
      <c r="L113" s="243" t="s">
        <v>1840</v>
      </c>
      <c r="M113" s="142">
        <v>2300241</v>
      </c>
      <c r="N113" s="143" t="s">
        <v>1832</v>
      </c>
      <c r="O113" s="144" t="s">
        <v>1498</v>
      </c>
      <c r="P113" s="153" t="s">
        <v>1829</v>
      </c>
      <c r="Q113" s="164"/>
      <c r="R113" s="67"/>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94"/>
      <c r="IJ113" s="94"/>
      <c r="IK113" s="94"/>
      <c r="IL113" s="99"/>
      <c r="IM113" s="99"/>
      <c r="IN113" s="99"/>
      <c r="IO113" s="99"/>
      <c r="IP113" s="99"/>
      <c r="IQ113" s="99"/>
      <c r="IR113" s="99"/>
      <c r="IS113" s="99"/>
      <c r="IT113" s="103"/>
      <c r="IU113" s="103"/>
      <c r="IV113" s="103"/>
    </row>
    <row r="114" spans="1:256" s="6" customFormat="1" ht="153.75" customHeight="1">
      <c r="A114" s="115" t="s">
        <v>1841</v>
      </c>
      <c r="B114" s="116" t="s">
        <v>1842</v>
      </c>
      <c r="C114" s="202" t="s">
        <v>1829</v>
      </c>
      <c r="D114" s="36">
        <f t="shared" si="18"/>
        <v>260</v>
      </c>
      <c r="E114" s="36">
        <f t="shared" si="28"/>
        <v>260</v>
      </c>
      <c r="F114" s="121"/>
      <c r="G114" s="121">
        <v>260</v>
      </c>
      <c r="H114" s="36">
        <f t="shared" si="29"/>
        <v>0</v>
      </c>
      <c r="I114" s="121"/>
      <c r="J114" s="121"/>
      <c r="K114" s="243" t="s">
        <v>1843</v>
      </c>
      <c r="L114" s="243" t="s">
        <v>1844</v>
      </c>
      <c r="M114" s="142">
        <v>2300252</v>
      </c>
      <c r="N114" s="143" t="s">
        <v>1735</v>
      </c>
      <c r="O114" s="144" t="s">
        <v>1498</v>
      </c>
      <c r="P114" s="153" t="s">
        <v>1829</v>
      </c>
      <c r="Q114" s="166"/>
      <c r="R114" s="86"/>
      <c r="II114" s="94"/>
      <c r="IJ114" s="94"/>
      <c r="IK114" s="94"/>
      <c r="IL114" s="99"/>
      <c r="IM114" s="99"/>
      <c r="IN114" s="99"/>
      <c r="IO114" s="99"/>
      <c r="IP114" s="99"/>
      <c r="IQ114" s="99"/>
      <c r="IR114" s="99"/>
      <c r="IS114" s="99"/>
      <c r="IT114" s="103"/>
      <c r="IU114" s="103"/>
      <c r="IV114" s="103"/>
    </row>
    <row r="115" spans="1:256" s="6" customFormat="1" ht="132" customHeight="1">
      <c r="A115" s="115" t="s">
        <v>1845</v>
      </c>
      <c r="B115" s="125" t="s">
        <v>1846</v>
      </c>
      <c r="C115" s="202" t="s">
        <v>1829</v>
      </c>
      <c r="D115" s="36">
        <f t="shared" si="18"/>
        <v>600</v>
      </c>
      <c r="E115" s="36">
        <f t="shared" si="28"/>
        <v>600</v>
      </c>
      <c r="F115" s="118"/>
      <c r="G115" s="118">
        <v>600</v>
      </c>
      <c r="H115" s="36">
        <f t="shared" si="29"/>
        <v>0</v>
      </c>
      <c r="I115" s="118"/>
      <c r="J115" s="118"/>
      <c r="K115" s="244" t="s">
        <v>1847</v>
      </c>
      <c r="L115" s="243" t="s">
        <v>1848</v>
      </c>
      <c r="M115" s="142">
        <v>2300241</v>
      </c>
      <c r="N115" s="143" t="s">
        <v>1832</v>
      </c>
      <c r="O115" s="144" t="s">
        <v>1498</v>
      </c>
      <c r="P115" s="153" t="s">
        <v>1829</v>
      </c>
      <c r="Q115" s="164"/>
      <c r="R115" s="67"/>
      <c r="II115" s="94"/>
      <c r="IJ115" s="94"/>
      <c r="IK115" s="94"/>
      <c r="IL115" s="99"/>
      <c r="IM115" s="99"/>
      <c r="IN115" s="99"/>
      <c r="IO115" s="99"/>
      <c r="IP115" s="99"/>
      <c r="IQ115" s="99"/>
      <c r="IR115" s="99"/>
      <c r="IS115" s="99"/>
      <c r="IT115" s="103"/>
      <c r="IU115" s="103"/>
      <c r="IV115" s="103"/>
    </row>
    <row r="116" spans="1:256" s="5" customFormat="1" ht="111" customHeight="1">
      <c r="A116" s="115" t="s">
        <v>1849</v>
      </c>
      <c r="B116" s="116" t="s">
        <v>1850</v>
      </c>
      <c r="C116" s="202" t="s">
        <v>1829</v>
      </c>
      <c r="D116" s="36">
        <f t="shared" si="18"/>
        <v>47.36</v>
      </c>
      <c r="E116" s="36">
        <f t="shared" si="28"/>
        <v>47.36</v>
      </c>
      <c r="F116" s="129">
        <v>47.36</v>
      </c>
      <c r="G116" s="129"/>
      <c r="H116" s="36">
        <f t="shared" si="29"/>
        <v>0</v>
      </c>
      <c r="I116" s="129"/>
      <c r="J116" s="129"/>
      <c r="K116" s="244" t="s">
        <v>1851</v>
      </c>
      <c r="L116" s="243" t="s">
        <v>1852</v>
      </c>
      <c r="M116" s="142">
        <v>2013299</v>
      </c>
      <c r="N116" s="143" t="s">
        <v>1853</v>
      </c>
      <c r="O116" s="144" t="s">
        <v>1498</v>
      </c>
      <c r="P116" s="153" t="s">
        <v>1829</v>
      </c>
      <c r="Q116" s="164"/>
      <c r="R116" s="67"/>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94"/>
      <c r="IJ116" s="94"/>
      <c r="IK116" s="94"/>
      <c r="IL116" s="99"/>
      <c r="IM116" s="99"/>
      <c r="IN116" s="99"/>
      <c r="IO116" s="99"/>
      <c r="IP116" s="99"/>
      <c r="IQ116" s="99"/>
      <c r="IR116" s="99"/>
      <c r="IS116" s="99"/>
      <c r="IT116" s="103"/>
      <c r="IU116" s="103"/>
      <c r="IV116" s="103"/>
    </row>
    <row r="117" spans="1:256" s="6" customFormat="1" ht="141.75" customHeight="1">
      <c r="A117" s="115" t="s">
        <v>1854</v>
      </c>
      <c r="B117" s="116" t="s">
        <v>1855</v>
      </c>
      <c r="C117" s="202" t="s">
        <v>1829</v>
      </c>
      <c r="D117" s="36">
        <f t="shared" si="18"/>
        <v>33</v>
      </c>
      <c r="E117" s="36">
        <f t="shared" si="28"/>
        <v>33</v>
      </c>
      <c r="F117" s="118"/>
      <c r="G117" s="118">
        <v>33</v>
      </c>
      <c r="H117" s="36">
        <f t="shared" si="29"/>
        <v>0</v>
      </c>
      <c r="I117" s="118"/>
      <c r="J117" s="118"/>
      <c r="K117" s="244" t="s">
        <v>1856</v>
      </c>
      <c r="L117" s="243" t="s">
        <v>1857</v>
      </c>
      <c r="M117" s="142">
        <v>2300241</v>
      </c>
      <c r="N117" s="143" t="s">
        <v>1832</v>
      </c>
      <c r="O117" s="144" t="s">
        <v>1498</v>
      </c>
      <c r="P117" s="153" t="s">
        <v>1829</v>
      </c>
      <c r="Q117" s="162"/>
      <c r="R117" s="162"/>
      <c r="II117" s="94"/>
      <c r="IJ117" s="94"/>
      <c r="IK117" s="94"/>
      <c r="IL117" s="99"/>
      <c r="IM117" s="99"/>
      <c r="IN117" s="99"/>
      <c r="IO117" s="99"/>
      <c r="IP117" s="99"/>
      <c r="IQ117" s="99"/>
      <c r="IR117" s="99"/>
      <c r="IS117" s="99"/>
      <c r="IT117" s="103"/>
      <c r="IU117" s="103"/>
      <c r="IV117" s="103"/>
    </row>
    <row r="118" spans="1:256" s="6" customFormat="1" ht="144" customHeight="1">
      <c r="A118" s="115" t="s">
        <v>1858</v>
      </c>
      <c r="B118" s="116" t="s">
        <v>1859</v>
      </c>
      <c r="C118" s="202" t="s">
        <v>1829</v>
      </c>
      <c r="D118" s="36">
        <f t="shared" si="18"/>
        <v>587</v>
      </c>
      <c r="E118" s="36">
        <f t="shared" si="28"/>
        <v>587</v>
      </c>
      <c r="F118" s="118"/>
      <c r="G118" s="118">
        <v>587</v>
      </c>
      <c r="H118" s="36">
        <f t="shared" si="29"/>
        <v>0</v>
      </c>
      <c r="I118" s="118"/>
      <c r="J118" s="118"/>
      <c r="K118" s="243" t="s">
        <v>1860</v>
      </c>
      <c r="L118" s="243" t="s">
        <v>1861</v>
      </c>
      <c r="M118" s="142">
        <v>2300241</v>
      </c>
      <c r="N118" s="143" t="s">
        <v>1832</v>
      </c>
      <c r="O118" s="144" t="s">
        <v>1498</v>
      </c>
      <c r="P118" s="153" t="s">
        <v>1829</v>
      </c>
      <c r="Q118" s="161"/>
      <c r="R118" s="161"/>
      <c r="II118" s="94"/>
      <c r="IJ118" s="94"/>
      <c r="IK118" s="94"/>
      <c r="IL118" s="99"/>
      <c r="IM118" s="99"/>
      <c r="IN118" s="99"/>
      <c r="IO118" s="99"/>
      <c r="IP118" s="99"/>
      <c r="IQ118" s="99"/>
      <c r="IR118" s="99"/>
      <c r="IS118" s="99"/>
      <c r="IT118" s="103"/>
      <c r="IU118" s="103"/>
      <c r="IV118" s="103"/>
    </row>
    <row r="119" spans="1:256" s="6" customFormat="1" ht="64.5" customHeight="1">
      <c r="A119" s="115"/>
      <c r="B119" s="203" t="s">
        <v>1862</v>
      </c>
      <c r="C119" s="204"/>
      <c r="D119" s="36">
        <f t="shared" si="18"/>
        <v>88583.08</v>
      </c>
      <c r="E119" s="118">
        <f aca="true" t="shared" si="30" ref="E119:J119">SUM(E120:E125,E132,E133,E134,E135)</f>
        <v>50600.08</v>
      </c>
      <c r="F119" s="118">
        <f t="shared" si="30"/>
        <v>50600.08</v>
      </c>
      <c r="G119" s="118">
        <f t="shared" si="30"/>
        <v>0</v>
      </c>
      <c r="H119" s="118">
        <f t="shared" si="30"/>
        <v>37983</v>
      </c>
      <c r="I119" s="118">
        <f t="shared" si="30"/>
        <v>37983</v>
      </c>
      <c r="J119" s="118">
        <f t="shared" si="30"/>
        <v>0</v>
      </c>
      <c r="K119" s="141"/>
      <c r="L119" s="141"/>
      <c r="M119" s="142"/>
      <c r="N119" s="143"/>
      <c r="O119" s="144"/>
      <c r="P119" s="245"/>
      <c r="Q119" s="161"/>
      <c r="R119" s="161"/>
      <c r="II119" s="94"/>
      <c r="IJ119" s="94"/>
      <c r="IK119" s="94"/>
      <c r="IL119" s="99"/>
      <c r="IM119" s="99"/>
      <c r="IN119" s="99"/>
      <c r="IO119" s="99"/>
      <c r="IP119" s="99"/>
      <c r="IQ119" s="99"/>
      <c r="IR119" s="99"/>
      <c r="IS119" s="99"/>
      <c r="IT119" s="103"/>
      <c r="IU119" s="103"/>
      <c r="IV119" s="103"/>
    </row>
    <row r="120" spans="1:256" s="6" customFormat="1" ht="175.5" customHeight="1">
      <c r="A120" s="115" t="s">
        <v>1863</v>
      </c>
      <c r="B120" s="128" t="s">
        <v>1864</v>
      </c>
      <c r="C120" s="123" t="s">
        <v>1714</v>
      </c>
      <c r="D120" s="36">
        <f t="shared" si="18"/>
        <v>28020</v>
      </c>
      <c r="E120" s="36">
        <f aca="true" t="shared" si="31" ref="E120:E135">+F120+G120</f>
        <v>28020</v>
      </c>
      <c r="F120" s="118">
        <v>28020</v>
      </c>
      <c r="G120" s="118"/>
      <c r="H120" s="36">
        <f aca="true" t="shared" si="32" ref="H120:H134">+I120+J120</f>
        <v>0</v>
      </c>
      <c r="I120" s="118"/>
      <c r="J120" s="118"/>
      <c r="K120" s="152" t="s">
        <v>1865</v>
      </c>
      <c r="L120" s="152" t="s">
        <v>1866</v>
      </c>
      <c r="M120" s="160">
        <v>2320301</v>
      </c>
      <c r="N120" s="152" t="s">
        <v>1867</v>
      </c>
      <c r="O120" s="246" t="s">
        <v>1868</v>
      </c>
      <c r="P120" s="152" t="s">
        <v>1869</v>
      </c>
      <c r="Q120" s="161"/>
      <c r="R120" s="161"/>
      <c r="II120" s="94"/>
      <c r="IJ120" s="94"/>
      <c r="IK120" s="94"/>
      <c r="IL120" s="99"/>
      <c r="IM120" s="99"/>
      <c r="IN120" s="99"/>
      <c r="IO120" s="99"/>
      <c r="IP120" s="99"/>
      <c r="IQ120" s="99"/>
      <c r="IR120" s="99"/>
      <c r="IS120" s="99"/>
      <c r="IT120" s="103"/>
      <c r="IU120" s="103"/>
      <c r="IV120" s="103"/>
    </row>
    <row r="121" spans="1:256" s="6" customFormat="1" ht="145.5" customHeight="1">
      <c r="A121" s="115" t="s">
        <v>1870</v>
      </c>
      <c r="B121" s="128" t="s">
        <v>1871</v>
      </c>
      <c r="C121" s="123" t="s">
        <v>1714</v>
      </c>
      <c r="D121" s="36">
        <f t="shared" si="18"/>
        <v>6030</v>
      </c>
      <c r="E121" s="36">
        <f t="shared" si="31"/>
        <v>0</v>
      </c>
      <c r="F121" s="118"/>
      <c r="G121" s="118"/>
      <c r="H121" s="36">
        <f t="shared" si="32"/>
        <v>6030</v>
      </c>
      <c r="I121" s="118">
        <v>6030</v>
      </c>
      <c r="J121" s="118"/>
      <c r="K121" s="152" t="s">
        <v>1872</v>
      </c>
      <c r="L121" s="152" t="s">
        <v>1866</v>
      </c>
      <c r="M121" s="160">
        <v>2320411</v>
      </c>
      <c r="N121" s="152" t="s">
        <v>1873</v>
      </c>
      <c r="O121" s="246" t="s">
        <v>1868</v>
      </c>
      <c r="P121" s="152" t="s">
        <v>1869</v>
      </c>
      <c r="Q121" s="161"/>
      <c r="R121" s="161"/>
      <c r="II121" s="94"/>
      <c r="IJ121" s="94"/>
      <c r="IK121" s="94"/>
      <c r="IL121" s="99"/>
      <c r="IM121" s="99"/>
      <c r="IN121" s="99"/>
      <c r="IO121" s="99"/>
      <c r="IP121" s="99"/>
      <c r="IQ121" s="99"/>
      <c r="IR121" s="99"/>
      <c r="IS121" s="99"/>
      <c r="IT121" s="103"/>
      <c r="IU121" s="103"/>
      <c r="IV121" s="103"/>
    </row>
    <row r="122" spans="1:256" s="5" customFormat="1" ht="135.75" customHeight="1">
      <c r="A122" s="115" t="s">
        <v>1874</v>
      </c>
      <c r="B122" s="205" t="s">
        <v>1875</v>
      </c>
      <c r="C122" s="206" t="s">
        <v>1714</v>
      </c>
      <c r="D122" s="36">
        <f t="shared" si="18"/>
        <v>67</v>
      </c>
      <c r="E122" s="36">
        <f t="shared" si="31"/>
        <v>67</v>
      </c>
      <c r="F122" s="121">
        <v>67</v>
      </c>
      <c r="G122" s="121"/>
      <c r="H122" s="36">
        <f t="shared" si="32"/>
        <v>0</v>
      </c>
      <c r="I122" s="121"/>
      <c r="J122" s="121"/>
      <c r="K122" s="145" t="s">
        <v>1876</v>
      </c>
      <c r="L122" s="145" t="s">
        <v>1866</v>
      </c>
      <c r="M122" s="247" t="s">
        <v>1877</v>
      </c>
      <c r="N122" s="212" t="s">
        <v>1878</v>
      </c>
      <c r="O122" s="248" t="s">
        <v>1868</v>
      </c>
      <c r="P122" s="70" t="s">
        <v>1869</v>
      </c>
      <c r="Q122" s="161"/>
      <c r="R122" s="161"/>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94"/>
      <c r="IJ122" s="94"/>
      <c r="IK122" s="94"/>
      <c r="IL122" s="99"/>
      <c r="IM122" s="99"/>
      <c r="IN122" s="99"/>
      <c r="IO122" s="99"/>
      <c r="IP122" s="99"/>
      <c r="IQ122" s="99"/>
      <c r="IR122" s="99"/>
      <c r="IS122" s="99"/>
      <c r="IT122" s="103"/>
      <c r="IU122" s="103"/>
      <c r="IV122" s="103"/>
    </row>
    <row r="123" spans="1:256" s="5" customFormat="1" ht="100.5" customHeight="1">
      <c r="A123" s="115" t="s">
        <v>1879</v>
      </c>
      <c r="B123" s="128" t="s">
        <v>1880</v>
      </c>
      <c r="C123" s="123" t="s">
        <v>1714</v>
      </c>
      <c r="D123" s="36">
        <f t="shared" si="18"/>
        <v>195</v>
      </c>
      <c r="E123" s="36">
        <f t="shared" si="31"/>
        <v>195</v>
      </c>
      <c r="F123" s="118">
        <v>195</v>
      </c>
      <c r="G123" s="118"/>
      <c r="H123" s="36">
        <f t="shared" si="32"/>
        <v>0</v>
      </c>
      <c r="I123" s="118"/>
      <c r="J123" s="118"/>
      <c r="K123" s="152" t="s">
        <v>1881</v>
      </c>
      <c r="L123" s="152" t="s">
        <v>1866</v>
      </c>
      <c r="M123" s="160">
        <v>23303</v>
      </c>
      <c r="N123" s="152" t="s">
        <v>1882</v>
      </c>
      <c r="O123" s="246" t="s">
        <v>1868</v>
      </c>
      <c r="P123" s="152" t="s">
        <v>1869</v>
      </c>
      <c r="Q123" s="161"/>
      <c r="R123" s="161"/>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94"/>
      <c r="IJ123" s="94"/>
      <c r="IK123" s="94"/>
      <c r="IL123" s="99"/>
      <c r="IM123" s="99"/>
      <c r="IN123" s="99"/>
      <c r="IO123" s="99"/>
      <c r="IP123" s="99"/>
      <c r="IQ123" s="99"/>
      <c r="IR123" s="99"/>
      <c r="IS123" s="99"/>
      <c r="IT123" s="103"/>
      <c r="IU123" s="103"/>
      <c r="IV123" s="103"/>
    </row>
    <row r="124" spans="1:256" s="5" customFormat="1" ht="219.75" customHeight="1">
      <c r="A124" s="115" t="s">
        <v>1883</v>
      </c>
      <c r="B124" s="128" t="s">
        <v>1884</v>
      </c>
      <c r="C124" s="123" t="s">
        <v>1885</v>
      </c>
      <c r="D124" s="36">
        <f t="shared" si="18"/>
        <v>9000</v>
      </c>
      <c r="E124" s="36">
        <f t="shared" si="31"/>
        <v>9000</v>
      </c>
      <c r="F124" s="118">
        <v>9000</v>
      </c>
      <c r="G124" s="118"/>
      <c r="H124" s="36">
        <f t="shared" si="32"/>
        <v>0</v>
      </c>
      <c r="I124" s="118"/>
      <c r="J124" s="118"/>
      <c r="K124" s="152" t="s">
        <v>1886</v>
      </c>
      <c r="L124" s="152" t="s">
        <v>1887</v>
      </c>
      <c r="M124" s="160">
        <v>2120399</v>
      </c>
      <c r="N124" s="152" t="s">
        <v>1524</v>
      </c>
      <c r="O124" s="246" t="s">
        <v>1888</v>
      </c>
      <c r="P124" s="152" t="s">
        <v>1885</v>
      </c>
      <c r="Q124" s="161"/>
      <c r="R124" s="161"/>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94"/>
      <c r="IJ124" s="94"/>
      <c r="IK124" s="94"/>
      <c r="IL124" s="99"/>
      <c r="IM124" s="99"/>
      <c r="IN124" s="99"/>
      <c r="IO124" s="99"/>
      <c r="IP124" s="99"/>
      <c r="IQ124" s="99"/>
      <c r="IR124" s="99"/>
      <c r="IS124" s="99"/>
      <c r="IT124" s="103"/>
      <c r="IU124" s="103"/>
      <c r="IV124" s="103"/>
    </row>
    <row r="125" spans="1:256" s="5" customFormat="1" ht="165" customHeight="1">
      <c r="A125" s="115" t="s">
        <v>1889</v>
      </c>
      <c r="B125" s="128" t="s">
        <v>1871</v>
      </c>
      <c r="C125" s="123" t="s">
        <v>1890</v>
      </c>
      <c r="D125" s="36">
        <f t="shared" si="18"/>
        <v>7380.91</v>
      </c>
      <c r="E125" s="36">
        <f t="shared" si="31"/>
        <v>0</v>
      </c>
      <c r="F125" s="118"/>
      <c r="G125" s="118"/>
      <c r="H125" s="36">
        <f t="shared" si="32"/>
        <v>7380.91</v>
      </c>
      <c r="I125" s="118">
        <v>7380.91</v>
      </c>
      <c r="J125" s="118"/>
      <c r="K125" s="152" t="s">
        <v>1891</v>
      </c>
      <c r="L125" s="152" t="s">
        <v>1866</v>
      </c>
      <c r="M125" s="160"/>
      <c r="N125" s="152"/>
      <c r="O125" s="246" t="s">
        <v>1892</v>
      </c>
      <c r="P125" s="152" t="s">
        <v>1890</v>
      </c>
      <c r="Q125" s="161"/>
      <c r="R125" s="161"/>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94"/>
      <c r="IJ125" s="94"/>
      <c r="IK125" s="94"/>
      <c r="IL125" s="99"/>
      <c r="IM125" s="99"/>
      <c r="IN125" s="99"/>
      <c r="IO125" s="99"/>
      <c r="IP125" s="99"/>
      <c r="IQ125" s="99"/>
      <c r="IR125" s="99"/>
      <c r="IS125" s="99"/>
      <c r="IT125" s="103"/>
      <c r="IU125" s="103"/>
      <c r="IV125" s="103"/>
    </row>
    <row r="126" spans="1:256" s="7" customFormat="1" ht="120" customHeight="1">
      <c r="A126" s="115"/>
      <c r="B126" s="207" t="s">
        <v>1893</v>
      </c>
      <c r="C126" s="123" t="s">
        <v>1894</v>
      </c>
      <c r="D126" s="36">
        <f t="shared" si="18"/>
        <v>586.02</v>
      </c>
      <c r="E126" s="36">
        <f t="shared" si="31"/>
        <v>0</v>
      </c>
      <c r="F126" s="118"/>
      <c r="G126" s="118"/>
      <c r="H126" s="36">
        <f t="shared" si="32"/>
        <v>586.02</v>
      </c>
      <c r="I126" s="118">
        <v>586.02</v>
      </c>
      <c r="J126" s="118"/>
      <c r="K126" s="152" t="s">
        <v>1895</v>
      </c>
      <c r="L126" s="152" t="s">
        <v>1866</v>
      </c>
      <c r="M126" s="160">
        <v>2120899</v>
      </c>
      <c r="N126" s="152" t="s">
        <v>1530</v>
      </c>
      <c r="O126" s="246" t="s">
        <v>1525</v>
      </c>
      <c r="P126" s="152" t="s">
        <v>1894</v>
      </c>
      <c r="Q126" s="161"/>
      <c r="R126" s="161"/>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c r="EN126" s="83"/>
      <c r="EO126" s="83"/>
      <c r="EP126" s="83"/>
      <c r="EQ126" s="83"/>
      <c r="ER126" s="83"/>
      <c r="ES126" s="83"/>
      <c r="ET126" s="83"/>
      <c r="EU126" s="83"/>
      <c r="EV126" s="83"/>
      <c r="EW126" s="83"/>
      <c r="EX126" s="83"/>
      <c r="EY126" s="83"/>
      <c r="EZ126" s="83"/>
      <c r="FA126" s="83"/>
      <c r="FB126" s="83"/>
      <c r="FC126" s="83"/>
      <c r="FD126" s="83"/>
      <c r="FE126" s="83"/>
      <c r="FF126" s="83"/>
      <c r="FG126" s="83"/>
      <c r="FH126" s="83"/>
      <c r="FI126" s="83"/>
      <c r="FJ126" s="83"/>
      <c r="FK126" s="83"/>
      <c r="FL126" s="83"/>
      <c r="FM126" s="83"/>
      <c r="FN126" s="83"/>
      <c r="FO126" s="83"/>
      <c r="FP126" s="83"/>
      <c r="FQ126" s="83"/>
      <c r="FR126" s="83"/>
      <c r="FS126" s="83"/>
      <c r="FT126" s="83"/>
      <c r="FU126" s="83"/>
      <c r="FV126" s="83"/>
      <c r="FW126" s="83"/>
      <c r="FX126" s="83"/>
      <c r="FY126" s="83"/>
      <c r="FZ126" s="83"/>
      <c r="GA126" s="83"/>
      <c r="GB126" s="83"/>
      <c r="GC126" s="83"/>
      <c r="GD126" s="83"/>
      <c r="GE126" s="83"/>
      <c r="GF126" s="83"/>
      <c r="GG126" s="83"/>
      <c r="GH126" s="83"/>
      <c r="GI126" s="83"/>
      <c r="GJ126" s="83"/>
      <c r="GK126" s="83"/>
      <c r="GL126" s="83"/>
      <c r="GM126" s="83"/>
      <c r="GN126" s="83"/>
      <c r="GO126" s="83"/>
      <c r="GP126" s="83"/>
      <c r="GQ126" s="83"/>
      <c r="GR126" s="83"/>
      <c r="GS126" s="83"/>
      <c r="GT126" s="83"/>
      <c r="GU126" s="83"/>
      <c r="GV126" s="83"/>
      <c r="GW126" s="83"/>
      <c r="GX126" s="83"/>
      <c r="GY126" s="83"/>
      <c r="GZ126" s="83"/>
      <c r="HA126" s="83"/>
      <c r="HB126" s="83"/>
      <c r="HC126" s="83"/>
      <c r="HD126" s="83"/>
      <c r="HE126" s="83"/>
      <c r="HF126" s="83"/>
      <c r="HG126" s="83"/>
      <c r="HH126" s="83"/>
      <c r="HI126" s="83"/>
      <c r="HJ126" s="83"/>
      <c r="HK126" s="83"/>
      <c r="HL126" s="83"/>
      <c r="HM126" s="83"/>
      <c r="HN126" s="83"/>
      <c r="HO126" s="83"/>
      <c r="HP126" s="83"/>
      <c r="HQ126" s="83"/>
      <c r="HR126" s="83"/>
      <c r="HS126" s="83"/>
      <c r="HT126" s="83"/>
      <c r="HU126" s="83"/>
      <c r="HV126" s="83"/>
      <c r="HW126" s="83"/>
      <c r="HX126" s="83"/>
      <c r="HY126" s="83"/>
      <c r="HZ126" s="83"/>
      <c r="IA126" s="83"/>
      <c r="IB126" s="83"/>
      <c r="IC126" s="83"/>
      <c r="ID126" s="83"/>
      <c r="IE126" s="83"/>
      <c r="IF126" s="83"/>
      <c r="IG126" s="83"/>
      <c r="IH126" s="83"/>
      <c r="II126" s="95"/>
      <c r="IJ126" s="95"/>
      <c r="IK126" s="95"/>
      <c r="IL126" s="99"/>
      <c r="IM126" s="99"/>
      <c r="IN126" s="99"/>
      <c r="IO126" s="99"/>
      <c r="IP126" s="99"/>
      <c r="IQ126" s="99"/>
      <c r="IR126" s="99"/>
      <c r="IS126" s="99"/>
      <c r="IT126" s="103"/>
      <c r="IU126" s="103"/>
      <c r="IV126" s="103"/>
    </row>
    <row r="127" spans="1:256" s="5" customFormat="1" ht="124.5" customHeight="1">
      <c r="A127" s="115"/>
      <c r="B127" s="207" t="s">
        <v>1896</v>
      </c>
      <c r="C127" s="123" t="s">
        <v>1897</v>
      </c>
      <c r="D127" s="36">
        <f t="shared" si="18"/>
        <v>838.14</v>
      </c>
      <c r="E127" s="36">
        <f t="shared" si="31"/>
        <v>0</v>
      </c>
      <c r="F127" s="118"/>
      <c r="G127" s="118"/>
      <c r="H127" s="36">
        <f t="shared" si="32"/>
        <v>838.14</v>
      </c>
      <c r="I127" s="118">
        <v>838.14</v>
      </c>
      <c r="J127" s="118"/>
      <c r="K127" s="152" t="s">
        <v>1898</v>
      </c>
      <c r="L127" s="152" t="s">
        <v>1866</v>
      </c>
      <c r="M127" s="160">
        <v>2120899</v>
      </c>
      <c r="N127" s="152" t="s">
        <v>1530</v>
      </c>
      <c r="O127" s="246" t="s">
        <v>1525</v>
      </c>
      <c r="P127" s="152" t="s">
        <v>1897</v>
      </c>
      <c r="Q127" s="161"/>
      <c r="R127" s="161"/>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94"/>
      <c r="IJ127" s="94"/>
      <c r="IK127" s="94"/>
      <c r="IL127" s="99"/>
      <c r="IM127" s="99"/>
      <c r="IN127" s="99"/>
      <c r="IO127" s="99"/>
      <c r="IP127" s="99"/>
      <c r="IQ127" s="99"/>
      <c r="IR127" s="99"/>
      <c r="IS127" s="99"/>
      <c r="IT127" s="103"/>
      <c r="IU127" s="103"/>
      <c r="IV127" s="103"/>
    </row>
    <row r="128" spans="1:256" s="5" customFormat="1" ht="139.5" customHeight="1">
      <c r="A128" s="115"/>
      <c r="B128" s="207" t="s">
        <v>1899</v>
      </c>
      <c r="C128" s="123" t="s">
        <v>1900</v>
      </c>
      <c r="D128" s="36">
        <f t="shared" si="18"/>
        <v>1113.8</v>
      </c>
      <c r="E128" s="36">
        <f t="shared" si="31"/>
        <v>0</v>
      </c>
      <c r="F128" s="118"/>
      <c r="G128" s="118"/>
      <c r="H128" s="36">
        <f t="shared" si="32"/>
        <v>1113.8</v>
      </c>
      <c r="I128" s="118">
        <v>1113.8</v>
      </c>
      <c r="J128" s="118"/>
      <c r="K128" s="152" t="s">
        <v>1901</v>
      </c>
      <c r="L128" s="152" t="s">
        <v>1866</v>
      </c>
      <c r="M128" s="160">
        <v>2120899</v>
      </c>
      <c r="N128" s="152" t="s">
        <v>1530</v>
      </c>
      <c r="O128" s="246" t="s">
        <v>1525</v>
      </c>
      <c r="P128" s="152" t="s">
        <v>1900</v>
      </c>
      <c r="Q128" s="167"/>
      <c r="R128" s="84"/>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94"/>
      <c r="IJ128" s="94"/>
      <c r="IK128" s="94"/>
      <c r="IL128" s="99"/>
      <c r="IM128" s="99"/>
      <c r="IN128" s="99"/>
      <c r="IO128" s="99"/>
      <c r="IP128" s="99"/>
      <c r="IQ128" s="99"/>
      <c r="IR128" s="99"/>
      <c r="IS128" s="99"/>
      <c r="IT128" s="103"/>
      <c r="IU128" s="103"/>
      <c r="IV128" s="103"/>
    </row>
    <row r="129" spans="1:256" s="5" customFormat="1" ht="127.5" customHeight="1">
      <c r="A129" s="264"/>
      <c r="B129" s="207" t="s">
        <v>1902</v>
      </c>
      <c r="C129" s="123" t="s">
        <v>1903</v>
      </c>
      <c r="D129" s="36">
        <f t="shared" si="18"/>
        <v>2020.8</v>
      </c>
      <c r="E129" s="36">
        <f t="shared" si="31"/>
        <v>0</v>
      </c>
      <c r="F129" s="118"/>
      <c r="G129" s="118"/>
      <c r="H129" s="36">
        <f t="shared" si="32"/>
        <v>2020.8</v>
      </c>
      <c r="I129" s="118">
        <v>2020.8</v>
      </c>
      <c r="J129" s="118"/>
      <c r="K129" s="152" t="s">
        <v>1904</v>
      </c>
      <c r="L129" s="152" t="s">
        <v>1866</v>
      </c>
      <c r="M129" s="160">
        <v>2120899</v>
      </c>
      <c r="N129" s="152" t="s">
        <v>1530</v>
      </c>
      <c r="O129" s="246" t="s">
        <v>1905</v>
      </c>
      <c r="P129" s="152" t="s">
        <v>1903</v>
      </c>
      <c r="Q129" s="161"/>
      <c r="R129" s="161"/>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94"/>
      <c r="IJ129" s="94"/>
      <c r="IK129" s="94"/>
      <c r="IL129" s="99"/>
      <c r="IM129" s="99"/>
      <c r="IN129" s="99"/>
      <c r="IO129" s="99"/>
      <c r="IP129" s="99"/>
      <c r="IQ129" s="99"/>
      <c r="IR129" s="99"/>
      <c r="IS129" s="99"/>
      <c r="IT129" s="103"/>
      <c r="IU129" s="103"/>
      <c r="IV129" s="103"/>
    </row>
    <row r="130" spans="1:256" s="5" customFormat="1" ht="133.5" customHeight="1">
      <c r="A130" s="264"/>
      <c r="B130" s="207" t="s">
        <v>1906</v>
      </c>
      <c r="C130" s="123" t="s">
        <v>1907</v>
      </c>
      <c r="D130" s="36">
        <f t="shared" si="18"/>
        <v>162.15</v>
      </c>
      <c r="E130" s="36">
        <f t="shared" si="31"/>
        <v>0</v>
      </c>
      <c r="F130" s="118"/>
      <c r="G130" s="118"/>
      <c r="H130" s="36">
        <f t="shared" si="32"/>
        <v>162.15</v>
      </c>
      <c r="I130" s="118">
        <v>162.15</v>
      </c>
      <c r="J130" s="118"/>
      <c r="K130" s="152" t="s">
        <v>1908</v>
      </c>
      <c r="L130" s="152" t="s">
        <v>1866</v>
      </c>
      <c r="M130" s="160">
        <v>2120899</v>
      </c>
      <c r="N130" s="152" t="s">
        <v>1530</v>
      </c>
      <c r="O130" s="246" t="s">
        <v>1909</v>
      </c>
      <c r="P130" s="152" t="s">
        <v>1907</v>
      </c>
      <c r="Q130" s="165"/>
      <c r="R130" s="67"/>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94"/>
      <c r="IJ130" s="94"/>
      <c r="IK130" s="94"/>
      <c r="IL130" s="99"/>
      <c r="IM130" s="99"/>
      <c r="IN130" s="99"/>
      <c r="IO130" s="99"/>
      <c r="IP130" s="99"/>
      <c r="IQ130" s="99"/>
      <c r="IR130" s="99"/>
      <c r="IS130" s="99"/>
      <c r="IT130" s="103"/>
      <c r="IU130" s="103"/>
      <c r="IV130" s="103"/>
    </row>
    <row r="131" spans="1:256" s="5" customFormat="1" ht="121.5" customHeight="1">
      <c r="A131" s="264"/>
      <c r="B131" s="207" t="s">
        <v>1910</v>
      </c>
      <c r="C131" s="123" t="s">
        <v>1885</v>
      </c>
      <c r="D131" s="36">
        <f t="shared" si="18"/>
        <v>2660</v>
      </c>
      <c r="E131" s="36">
        <f t="shared" si="31"/>
        <v>0</v>
      </c>
      <c r="F131" s="118"/>
      <c r="G131" s="118"/>
      <c r="H131" s="36">
        <f t="shared" si="32"/>
        <v>2660</v>
      </c>
      <c r="I131" s="118">
        <v>2660</v>
      </c>
      <c r="J131" s="118"/>
      <c r="K131" s="152" t="s">
        <v>1911</v>
      </c>
      <c r="L131" s="152" t="s">
        <v>1866</v>
      </c>
      <c r="M131" s="160">
        <v>2120899</v>
      </c>
      <c r="N131" s="152" t="s">
        <v>1530</v>
      </c>
      <c r="O131" s="246" t="s">
        <v>1868</v>
      </c>
      <c r="P131" s="207" t="s">
        <v>1885</v>
      </c>
      <c r="Q131" s="165"/>
      <c r="R131" s="67"/>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94"/>
      <c r="IJ131" s="94"/>
      <c r="IK131" s="94"/>
      <c r="IL131" s="99"/>
      <c r="IM131" s="99"/>
      <c r="IN131" s="99"/>
      <c r="IO131" s="99"/>
      <c r="IP131" s="99"/>
      <c r="IQ131" s="99"/>
      <c r="IR131" s="99"/>
      <c r="IS131" s="99"/>
      <c r="IT131" s="103"/>
      <c r="IU131" s="103"/>
      <c r="IV131" s="103"/>
    </row>
    <row r="132" spans="1:256" s="5" customFormat="1" ht="75" customHeight="1">
      <c r="A132" s="115" t="s">
        <v>1912</v>
      </c>
      <c r="B132" s="119" t="s">
        <v>1913</v>
      </c>
      <c r="C132" s="120" t="s">
        <v>1801</v>
      </c>
      <c r="D132" s="36">
        <f t="shared" si="18"/>
        <v>14894.36</v>
      </c>
      <c r="E132" s="36">
        <f t="shared" si="31"/>
        <v>0</v>
      </c>
      <c r="F132" s="121"/>
      <c r="G132" s="121"/>
      <c r="H132" s="36">
        <f t="shared" si="32"/>
        <v>14894.36</v>
      </c>
      <c r="I132" s="121">
        <v>14894.36</v>
      </c>
      <c r="J132" s="121"/>
      <c r="K132" s="212" t="s">
        <v>1914</v>
      </c>
      <c r="L132" s="212" t="s">
        <v>1915</v>
      </c>
      <c r="M132" s="74" t="s">
        <v>1916</v>
      </c>
      <c r="N132" s="75" t="s">
        <v>1530</v>
      </c>
      <c r="O132" s="280"/>
      <c r="P132" s="281"/>
      <c r="Q132" s="161"/>
      <c r="R132" s="161"/>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94"/>
      <c r="IJ132" s="94"/>
      <c r="IK132" s="94"/>
      <c r="IL132" s="99"/>
      <c r="IM132" s="99"/>
      <c r="IN132" s="99"/>
      <c r="IO132" s="99"/>
      <c r="IP132" s="99"/>
      <c r="IQ132" s="99"/>
      <c r="IR132" s="99"/>
      <c r="IS132" s="99"/>
      <c r="IT132" s="103"/>
      <c r="IU132" s="103"/>
      <c r="IV132" s="103"/>
    </row>
    <row r="133" spans="1:256" s="5" customFormat="1" ht="99" customHeight="1">
      <c r="A133" s="115" t="s">
        <v>1917</v>
      </c>
      <c r="B133" s="119" t="s">
        <v>1918</v>
      </c>
      <c r="C133" s="120" t="s">
        <v>1919</v>
      </c>
      <c r="D133" s="36">
        <f t="shared" si="18"/>
        <v>20388.81</v>
      </c>
      <c r="E133" s="36">
        <f t="shared" si="31"/>
        <v>10711.08</v>
      </c>
      <c r="F133" s="121">
        <v>10711.08</v>
      </c>
      <c r="G133" s="121"/>
      <c r="H133" s="36">
        <f t="shared" si="32"/>
        <v>9677.730000000001</v>
      </c>
      <c r="I133" s="121">
        <f>20388.81-10711.08</f>
        <v>9677.730000000001</v>
      </c>
      <c r="J133" s="121"/>
      <c r="K133" s="145" t="s">
        <v>1920</v>
      </c>
      <c r="L133" s="145" t="s">
        <v>1921</v>
      </c>
      <c r="M133" s="74" t="s">
        <v>1922</v>
      </c>
      <c r="N133" s="75" t="s">
        <v>1923</v>
      </c>
      <c r="O133" s="280"/>
      <c r="P133" s="281"/>
      <c r="Q133" s="162"/>
      <c r="R133" s="162"/>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94"/>
      <c r="IJ133" s="94"/>
      <c r="IK133" s="94"/>
      <c r="IL133" s="99"/>
      <c r="IM133" s="99"/>
      <c r="IN133" s="99"/>
      <c r="IO133" s="99"/>
      <c r="IP133" s="99"/>
      <c r="IQ133" s="99"/>
      <c r="IR133" s="99"/>
      <c r="IS133" s="99"/>
      <c r="IT133" s="103"/>
      <c r="IU133" s="103"/>
      <c r="IV133" s="103"/>
    </row>
    <row r="134" spans="1:256" s="5" customFormat="1" ht="58.5" customHeight="1">
      <c r="A134" s="115" t="s">
        <v>1924</v>
      </c>
      <c r="B134" s="119" t="s">
        <v>1925</v>
      </c>
      <c r="C134" s="265" t="s">
        <v>1926</v>
      </c>
      <c r="D134" s="36">
        <f t="shared" si="18"/>
        <v>187</v>
      </c>
      <c r="E134" s="36">
        <f t="shared" si="31"/>
        <v>187</v>
      </c>
      <c r="F134" s="121">
        <v>187</v>
      </c>
      <c r="G134" s="121"/>
      <c r="H134" s="36">
        <f t="shared" si="32"/>
        <v>0</v>
      </c>
      <c r="I134" s="121"/>
      <c r="J134" s="121"/>
      <c r="K134" s="281" t="s">
        <v>1927</v>
      </c>
      <c r="L134" s="281" t="s">
        <v>1928</v>
      </c>
      <c r="M134" s="74" t="s">
        <v>1929</v>
      </c>
      <c r="N134" s="75" t="s">
        <v>1930</v>
      </c>
      <c r="O134" s="280"/>
      <c r="P134" s="281"/>
      <c r="Q134" s="165"/>
      <c r="R134" s="67"/>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94"/>
      <c r="IJ134" s="94"/>
      <c r="IK134" s="94"/>
      <c r="IL134" s="99"/>
      <c r="IM134" s="99"/>
      <c r="IN134" s="99"/>
      <c r="IO134" s="99"/>
      <c r="IP134" s="99"/>
      <c r="IQ134" s="99"/>
      <c r="IR134" s="99"/>
      <c r="IS134" s="99"/>
      <c r="IT134" s="103"/>
      <c r="IU134" s="103"/>
      <c r="IV134" s="103"/>
    </row>
    <row r="135" spans="1:256" s="5" customFormat="1" ht="66" customHeight="1">
      <c r="A135" s="115" t="s">
        <v>1931</v>
      </c>
      <c r="B135" s="119" t="s">
        <v>1932</v>
      </c>
      <c r="C135" s="120" t="s">
        <v>1714</v>
      </c>
      <c r="D135" s="36">
        <f t="shared" si="18"/>
        <v>2420</v>
      </c>
      <c r="E135" s="36">
        <f t="shared" si="31"/>
        <v>2420</v>
      </c>
      <c r="F135" s="121">
        <f>4000-500+720-1000-800</f>
        <v>2420</v>
      </c>
      <c r="G135" s="121"/>
      <c r="H135" s="36"/>
      <c r="I135" s="121"/>
      <c r="J135" s="121"/>
      <c r="K135" s="145" t="s">
        <v>1933</v>
      </c>
      <c r="L135" s="281" t="s">
        <v>1934</v>
      </c>
      <c r="M135" s="282">
        <v>2299901</v>
      </c>
      <c r="N135" s="281" t="s">
        <v>1935</v>
      </c>
      <c r="O135" s="280"/>
      <c r="P135" s="281"/>
      <c r="Q135" s="165"/>
      <c r="R135" s="67"/>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94"/>
      <c r="IJ135" s="94"/>
      <c r="IK135" s="94"/>
      <c r="IL135" s="99"/>
      <c r="IM135" s="99"/>
      <c r="IN135" s="99"/>
      <c r="IO135" s="99"/>
      <c r="IP135" s="99"/>
      <c r="IQ135" s="99"/>
      <c r="IR135" s="99"/>
      <c r="IS135" s="99"/>
      <c r="IT135" s="103"/>
      <c r="IU135" s="103"/>
      <c r="IV135" s="103"/>
    </row>
    <row r="136" spans="1:256" s="8" customFormat="1" ht="84.75" customHeight="1">
      <c r="A136" s="115"/>
      <c r="B136" s="178" t="s">
        <v>1936</v>
      </c>
      <c r="C136" s="179"/>
      <c r="D136" s="36">
        <f t="shared" si="18"/>
        <v>21230</v>
      </c>
      <c r="E136" s="118">
        <f aca="true" t="shared" si="33" ref="E136:J136">+E137+E146</f>
        <v>21230</v>
      </c>
      <c r="F136" s="118">
        <f t="shared" si="33"/>
        <v>11700</v>
      </c>
      <c r="G136" s="118">
        <f t="shared" si="33"/>
        <v>9530</v>
      </c>
      <c r="H136" s="118">
        <f t="shared" si="33"/>
        <v>0</v>
      </c>
      <c r="I136" s="118">
        <f t="shared" si="33"/>
        <v>0</v>
      </c>
      <c r="J136" s="118">
        <f t="shared" si="33"/>
        <v>0</v>
      </c>
      <c r="K136" s="152"/>
      <c r="L136" s="152"/>
      <c r="M136" s="208"/>
      <c r="N136" s="209"/>
      <c r="O136" s="151"/>
      <c r="P136" s="152"/>
      <c r="Q136" s="161"/>
      <c r="R136" s="161"/>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94"/>
      <c r="IJ136" s="94"/>
      <c r="IK136" s="94"/>
      <c r="IL136" s="99"/>
      <c r="IM136" s="99"/>
      <c r="IN136" s="99"/>
      <c r="IO136" s="99"/>
      <c r="IP136" s="99"/>
      <c r="IQ136" s="99"/>
      <c r="IR136" s="99"/>
      <c r="IS136" s="99"/>
      <c r="IT136" s="103"/>
      <c r="IU136" s="103"/>
      <c r="IV136" s="103"/>
    </row>
    <row r="137" spans="1:256" s="8" customFormat="1" ht="36.75" customHeight="1">
      <c r="A137" s="115"/>
      <c r="B137" s="178" t="s">
        <v>1937</v>
      </c>
      <c r="C137" s="179"/>
      <c r="D137" s="36">
        <f t="shared" si="18"/>
        <v>20400</v>
      </c>
      <c r="E137" s="118">
        <f aca="true" t="shared" si="34" ref="E137:J137">SUM(E138:E145)</f>
        <v>20400</v>
      </c>
      <c r="F137" s="118">
        <f t="shared" si="34"/>
        <v>10870</v>
      </c>
      <c r="G137" s="118">
        <f t="shared" si="34"/>
        <v>9530</v>
      </c>
      <c r="H137" s="118">
        <f t="shared" si="34"/>
        <v>0</v>
      </c>
      <c r="I137" s="118">
        <f t="shared" si="34"/>
        <v>0</v>
      </c>
      <c r="J137" s="118">
        <f t="shared" si="34"/>
        <v>0</v>
      </c>
      <c r="K137" s="152"/>
      <c r="L137" s="152"/>
      <c r="M137" s="208"/>
      <c r="N137" s="209"/>
      <c r="O137" s="151"/>
      <c r="P137" s="152"/>
      <c r="Q137" s="307"/>
      <c r="R137" s="307"/>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94"/>
      <c r="IJ137" s="94"/>
      <c r="IK137" s="94"/>
      <c r="IL137" s="99"/>
      <c r="IM137" s="99"/>
      <c r="IN137" s="99"/>
      <c r="IO137" s="99"/>
      <c r="IP137" s="99"/>
      <c r="IQ137" s="99"/>
      <c r="IR137" s="99"/>
      <c r="IS137" s="99"/>
      <c r="IT137" s="103"/>
      <c r="IU137" s="103"/>
      <c r="IV137" s="103"/>
    </row>
    <row r="138" spans="1:256" s="5" customFormat="1" ht="144" customHeight="1">
      <c r="A138" s="115" t="s">
        <v>1938</v>
      </c>
      <c r="B138" s="128" t="s">
        <v>1939</v>
      </c>
      <c r="C138" s="123" t="s">
        <v>1940</v>
      </c>
      <c r="D138" s="36">
        <f t="shared" si="18"/>
        <v>4000</v>
      </c>
      <c r="E138" s="36">
        <f aca="true" t="shared" si="35" ref="E138:E145">+F138+G138</f>
        <v>4000</v>
      </c>
      <c r="F138" s="129">
        <v>4000</v>
      </c>
      <c r="G138" s="129"/>
      <c r="H138" s="36">
        <f>+I138+J138</f>
        <v>0</v>
      </c>
      <c r="I138" s="129"/>
      <c r="J138" s="129"/>
      <c r="K138" s="152" t="s">
        <v>1941</v>
      </c>
      <c r="L138" s="152" t="s">
        <v>1942</v>
      </c>
      <c r="M138" s="160">
        <v>2060499</v>
      </c>
      <c r="N138" s="152" t="s">
        <v>1629</v>
      </c>
      <c r="O138" s="151" t="s">
        <v>1517</v>
      </c>
      <c r="P138" s="152" t="s">
        <v>1943</v>
      </c>
      <c r="Q138" s="161"/>
      <c r="R138" s="161"/>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94"/>
      <c r="IJ138" s="94"/>
      <c r="IK138" s="94"/>
      <c r="IL138" s="99"/>
      <c r="IM138" s="99"/>
      <c r="IN138" s="99"/>
      <c r="IO138" s="99"/>
      <c r="IP138" s="99"/>
      <c r="IQ138" s="99"/>
      <c r="IR138" s="99"/>
      <c r="IS138" s="99"/>
      <c r="IT138" s="103"/>
      <c r="IU138" s="103"/>
      <c r="IV138" s="103"/>
    </row>
    <row r="139" spans="1:256" s="6" customFormat="1" ht="204" customHeight="1">
      <c r="A139" s="115" t="s">
        <v>1944</v>
      </c>
      <c r="B139" s="128" t="s">
        <v>1945</v>
      </c>
      <c r="C139" s="123" t="s">
        <v>1940</v>
      </c>
      <c r="D139" s="36">
        <f t="shared" si="18"/>
        <v>1000</v>
      </c>
      <c r="E139" s="36">
        <f t="shared" si="35"/>
        <v>1000</v>
      </c>
      <c r="F139" s="129">
        <v>1000</v>
      </c>
      <c r="G139" s="129"/>
      <c r="H139" s="36">
        <f>+I139+J139</f>
        <v>0</v>
      </c>
      <c r="I139" s="129"/>
      <c r="J139" s="129"/>
      <c r="K139" s="152" t="s">
        <v>1946</v>
      </c>
      <c r="L139" s="152" t="s">
        <v>1947</v>
      </c>
      <c r="M139" s="160">
        <v>2060499</v>
      </c>
      <c r="N139" s="152" t="s">
        <v>1629</v>
      </c>
      <c r="O139" s="151" t="s">
        <v>1517</v>
      </c>
      <c r="P139" s="152" t="s">
        <v>1943</v>
      </c>
      <c r="Q139" s="161"/>
      <c r="R139" s="161"/>
      <c r="II139" s="94"/>
      <c r="IJ139" s="94"/>
      <c r="IK139" s="94"/>
      <c r="IL139" s="99"/>
      <c r="IM139" s="99"/>
      <c r="IN139" s="99"/>
      <c r="IO139" s="99"/>
      <c r="IP139" s="99"/>
      <c r="IQ139" s="99"/>
      <c r="IR139" s="99"/>
      <c r="IS139" s="99"/>
      <c r="IT139" s="103"/>
      <c r="IU139" s="103"/>
      <c r="IV139" s="103"/>
    </row>
    <row r="140" spans="1:256" s="6" customFormat="1" ht="210" customHeight="1">
      <c r="A140" s="115" t="s">
        <v>1948</v>
      </c>
      <c r="B140" s="128" t="s">
        <v>1949</v>
      </c>
      <c r="C140" s="123" t="s">
        <v>1940</v>
      </c>
      <c r="D140" s="36">
        <f t="shared" si="18"/>
        <v>900</v>
      </c>
      <c r="E140" s="36">
        <f t="shared" si="35"/>
        <v>900</v>
      </c>
      <c r="F140" s="129">
        <v>900</v>
      </c>
      <c r="G140" s="129"/>
      <c r="H140" s="36">
        <f>+I140+J140</f>
        <v>0</v>
      </c>
      <c r="I140" s="129"/>
      <c r="J140" s="129"/>
      <c r="K140" s="152" t="s">
        <v>1950</v>
      </c>
      <c r="L140" s="152" t="s">
        <v>1951</v>
      </c>
      <c r="M140" s="160">
        <v>2060499</v>
      </c>
      <c r="N140" s="152" t="s">
        <v>1629</v>
      </c>
      <c r="O140" s="151" t="s">
        <v>1517</v>
      </c>
      <c r="P140" s="152" t="s">
        <v>1943</v>
      </c>
      <c r="Q140" s="165"/>
      <c r="R140" s="67"/>
      <c r="II140" s="94"/>
      <c r="IJ140" s="94"/>
      <c r="IK140" s="94"/>
      <c r="IL140" s="99"/>
      <c r="IM140" s="99"/>
      <c r="IN140" s="99"/>
      <c r="IO140" s="99"/>
      <c r="IP140" s="99"/>
      <c r="IQ140" s="99"/>
      <c r="IR140" s="99"/>
      <c r="IS140" s="99"/>
      <c r="IT140" s="103"/>
      <c r="IU140" s="103"/>
      <c r="IV140" s="103"/>
    </row>
    <row r="141" spans="1:256" s="5" customFormat="1" ht="174" customHeight="1">
      <c r="A141" s="115" t="s">
        <v>1952</v>
      </c>
      <c r="B141" s="125" t="s">
        <v>1953</v>
      </c>
      <c r="C141" s="123" t="s">
        <v>1954</v>
      </c>
      <c r="D141" s="36">
        <f t="shared" si="18"/>
        <v>1500</v>
      </c>
      <c r="E141" s="36">
        <f t="shared" si="35"/>
        <v>1500</v>
      </c>
      <c r="F141" s="124">
        <v>1500</v>
      </c>
      <c r="G141" s="124"/>
      <c r="H141" s="36">
        <f>+I141+J141</f>
        <v>0</v>
      </c>
      <c r="I141" s="124"/>
      <c r="J141" s="124"/>
      <c r="K141" s="70" t="s">
        <v>1955</v>
      </c>
      <c r="L141" s="70" t="s">
        <v>1956</v>
      </c>
      <c r="M141" s="283">
        <v>2060499</v>
      </c>
      <c r="N141" s="284" t="s">
        <v>1629</v>
      </c>
      <c r="O141" s="246" t="s">
        <v>1492</v>
      </c>
      <c r="P141" s="212" t="s">
        <v>1957</v>
      </c>
      <c r="Q141" s="165"/>
      <c r="R141" s="67"/>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94"/>
      <c r="IJ141" s="94"/>
      <c r="IK141" s="94"/>
      <c r="IL141" s="99"/>
      <c r="IM141" s="99"/>
      <c r="IN141" s="99"/>
      <c r="IO141" s="99"/>
      <c r="IP141" s="99"/>
      <c r="IQ141" s="99"/>
      <c r="IR141" s="99"/>
      <c r="IS141" s="99"/>
      <c r="IT141" s="103"/>
      <c r="IU141" s="103"/>
      <c r="IV141" s="103"/>
    </row>
    <row r="142" spans="1:256" s="5" customFormat="1" ht="75" customHeight="1">
      <c r="A142" s="115" t="s">
        <v>1958</v>
      </c>
      <c r="B142" s="125" t="s">
        <v>1959</v>
      </c>
      <c r="C142" s="266" t="s">
        <v>1960</v>
      </c>
      <c r="D142" s="36">
        <f t="shared" si="18"/>
        <v>3000</v>
      </c>
      <c r="E142" s="36">
        <f t="shared" si="35"/>
        <v>3000</v>
      </c>
      <c r="F142" s="124"/>
      <c r="G142" s="124">
        <v>3000</v>
      </c>
      <c r="H142" s="36"/>
      <c r="I142" s="124"/>
      <c r="J142" s="124"/>
      <c r="K142" s="70" t="s">
        <v>1961</v>
      </c>
      <c r="L142" s="70" t="s">
        <v>1962</v>
      </c>
      <c r="M142" s="283">
        <v>2300246</v>
      </c>
      <c r="N142" s="284" t="s">
        <v>1963</v>
      </c>
      <c r="O142" s="246" t="s">
        <v>1964</v>
      </c>
      <c r="P142" s="212" t="s">
        <v>1960</v>
      </c>
      <c r="Q142" s="165"/>
      <c r="R142" s="67"/>
      <c r="S142" s="73"/>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94"/>
      <c r="IJ142" s="94"/>
      <c r="IK142" s="94"/>
      <c r="IL142" s="99"/>
      <c r="IM142" s="99"/>
      <c r="IN142" s="99"/>
      <c r="IO142" s="99"/>
      <c r="IP142" s="99"/>
      <c r="IQ142" s="99"/>
      <c r="IR142" s="99"/>
      <c r="IS142" s="99"/>
      <c r="IT142" s="103"/>
      <c r="IU142" s="103"/>
      <c r="IV142" s="103"/>
    </row>
    <row r="143" spans="1:256" s="7" customFormat="1" ht="120" customHeight="1">
      <c r="A143" s="115" t="s">
        <v>1965</v>
      </c>
      <c r="B143" s="116" t="s">
        <v>1966</v>
      </c>
      <c r="C143" s="202" t="s">
        <v>1829</v>
      </c>
      <c r="D143" s="36">
        <f t="shared" si="18"/>
        <v>5000</v>
      </c>
      <c r="E143" s="36">
        <f t="shared" si="35"/>
        <v>5000</v>
      </c>
      <c r="F143" s="118">
        <v>1000</v>
      </c>
      <c r="G143" s="118">
        <v>4000</v>
      </c>
      <c r="H143" s="36">
        <f>+I143+J143</f>
        <v>0</v>
      </c>
      <c r="I143" s="118"/>
      <c r="J143" s="118"/>
      <c r="K143" s="141" t="s">
        <v>1967</v>
      </c>
      <c r="L143" s="141" t="s">
        <v>1968</v>
      </c>
      <c r="M143" s="142">
        <v>2060499</v>
      </c>
      <c r="N143" s="143" t="s">
        <v>1629</v>
      </c>
      <c r="O143" s="144" t="s">
        <v>1498</v>
      </c>
      <c r="P143" s="153" t="s">
        <v>1829</v>
      </c>
      <c r="Q143" s="161"/>
      <c r="R143" s="308"/>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c r="CY143" s="83"/>
      <c r="CZ143" s="83"/>
      <c r="DA143" s="83"/>
      <c r="DB143" s="83"/>
      <c r="DC143" s="83"/>
      <c r="DD143" s="83"/>
      <c r="DE143" s="83"/>
      <c r="DF143" s="83"/>
      <c r="DG143" s="83"/>
      <c r="DH143" s="83"/>
      <c r="DI143" s="83"/>
      <c r="DJ143" s="83"/>
      <c r="DK143" s="83"/>
      <c r="DL143" s="83"/>
      <c r="DM143" s="83"/>
      <c r="DN143" s="83"/>
      <c r="DO143" s="83"/>
      <c r="DP143" s="83"/>
      <c r="DQ143" s="83"/>
      <c r="DR143" s="83"/>
      <c r="DS143" s="83"/>
      <c r="DT143" s="83"/>
      <c r="DU143" s="83"/>
      <c r="DV143" s="83"/>
      <c r="DW143" s="83"/>
      <c r="DX143" s="83"/>
      <c r="DY143" s="83"/>
      <c r="DZ143" s="83"/>
      <c r="EA143" s="83"/>
      <c r="EB143" s="83"/>
      <c r="EC143" s="83"/>
      <c r="ED143" s="83"/>
      <c r="EE143" s="83"/>
      <c r="EF143" s="83"/>
      <c r="EG143" s="83"/>
      <c r="EH143" s="83"/>
      <c r="EI143" s="83"/>
      <c r="EJ143" s="83"/>
      <c r="EK143" s="83"/>
      <c r="EL143" s="83"/>
      <c r="EM143" s="83"/>
      <c r="EN143" s="83"/>
      <c r="EO143" s="83"/>
      <c r="EP143" s="83"/>
      <c r="EQ143" s="83"/>
      <c r="ER143" s="83"/>
      <c r="ES143" s="83"/>
      <c r="ET143" s="83"/>
      <c r="EU143" s="83"/>
      <c r="EV143" s="83"/>
      <c r="EW143" s="83"/>
      <c r="EX143" s="83"/>
      <c r="EY143" s="83"/>
      <c r="EZ143" s="83"/>
      <c r="FA143" s="83"/>
      <c r="FB143" s="83"/>
      <c r="FC143" s="83"/>
      <c r="FD143" s="83"/>
      <c r="FE143" s="83"/>
      <c r="FF143" s="83"/>
      <c r="FG143" s="83"/>
      <c r="FH143" s="83"/>
      <c r="FI143" s="83"/>
      <c r="FJ143" s="83"/>
      <c r="FK143" s="83"/>
      <c r="FL143" s="83"/>
      <c r="FM143" s="83"/>
      <c r="FN143" s="83"/>
      <c r="FO143" s="83"/>
      <c r="FP143" s="83"/>
      <c r="FQ143" s="83"/>
      <c r="FR143" s="83"/>
      <c r="FS143" s="83"/>
      <c r="FT143" s="83"/>
      <c r="FU143" s="83"/>
      <c r="FV143" s="83"/>
      <c r="FW143" s="83"/>
      <c r="FX143" s="83"/>
      <c r="FY143" s="83"/>
      <c r="FZ143" s="83"/>
      <c r="GA143" s="83"/>
      <c r="GB143" s="83"/>
      <c r="GC143" s="83"/>
      <c r="GD143" s="83"/>
      <c r="GE143" s="83"/>
      <c r="GF143" s="83"/>
      <c r="GG143" s="83"/>
      <c r="GH143" s="83"/>
      <c r="GI143" s="83"/>
      <c r="GJ143" s="83"/>
      <c r="GK143" s="83"/>
      <c r="GL143" s="83"/>
      <c r="GM143" s="83"/>
      <c r="GN143" s="83"/>
      <c r="GO143" s="83"/>
      <c r="GP143" s="83"/>
      <c r="GQ143" s="83"/>
      <c r="GR143" s="83"/>
      <c r="GS143" s="83"/>
      <c r="GT143" s="83"/>
      <c r="GU143" s="83"/>
      <c r="GV143" s="83"/>
      <c r="GW143" s="83"/>
      <c r="GX143" s="83"/>
      <c r="GY143" s="83"/>
      <c r="GZ143" s="83"/>
      <c r="HA143" s="83"/>
      <c r="HB143" s="83"/>
      <c r="HC143" s="83"/>
      <c r="HD143" s="83"/>
      <c r="HE143" s="83"/>
      <c r="HF143" s="83"/>
      <c r="HG143" s="83"/>
      <c r="HH143" s="83"/>
      <c r="HI143" s="83"/>
      <c r="HJ143" s="83"/>
      <c r="HK143" s="83"/>
      <c r="HL143" s="83"/>
      <c r="HM143" s="83"/>
      <c r="HN143" s="83"/>
      <c r="HO143" s="83"/>
      <c r="HP143" s="83"/>
      <c r="HQ143" s="83"/>
      <c r="HR143" s="83"/>
      <c r="HS143" s="83"/>
      <c r="HT143" s="83"/>
      <c r="HU143" s="83"/>
      <c r="HV143" s="83"/>
      <c r="HW143" s="83"/>
      <c r="HX143" s="83"/>
      <c r="HY143" s="83"/>
      <c r="HZ143" s="83"/>
      <c r="IA143" s="83"/>
      <c r="IB143" s="83"/>
      <c r="IC143" s="83"/>
      <c r="ID143" s="83"/>
      <c r="IE143" s="83"/>
      <c r="IF143" s="83"/>
      <c r="IG143" s="83"/>
      <c r="IH143" s="83"/>
      <c r="II143" s="95"/>
      <c r="IJ143" s="95"/>
      <c r="IK143" s="95"/>
      <c r="IL143" s="99"/>
      <c r="IM143" s="99"/>
      <c r="IN143" s="99"/>
      <c r="IO143" s="99"/>
      <c r="IP143" s="99"/>
      <c r="IQ143" s="99"/>
      <c r="IR143" s="99"/>
      <c r="IS143" s="99"/>
      <c r="IT143" s="103"/>
      <c r="IU143" s="103"/>
      <c r="IV143" s="103"/>
    </row>
    <row r="144" spans="1:256" s="6" customFormat="1" ht="189.75" customHeight="1">
      <c r="A144" s="115" t="s">
        <v>1969</v>
      </c>
      <c r="B144" s="125" t="s">
        <v>1970</v>
      </c>
      <c r="C144" s="126" t="s">
        <v>1971</v>
      </c>
      <c r="D144" s="36">
        <f t="shared" si="18"/>
        <v>3000</v>
      </c>
      <c r="E144" s="36">
        <f t="shared" si="35"/>
        <v>3000</v>
      </c>
      <c r="F144" s="124">
        <f>2470-1000-1000</f>
        <v>470</v>
      </c>
      <c r="G144" s="124">
        <v>2530</v>
      </c>
      <c r="H144" s="36">
        <f>+I144+J144</f>
        <v>0</v>
      </c>
      <c r="I144" s="124"/>
      <c r="J144" s="124"/>
      <c r="K144" s="154" t="s">
        <v>1972</v>
      </c>
      <c r="L144" s="70" t="s">
        <v>1973</v>
      </c>
      <c r="M144" s="142">
        <v>2150805</v>
      </c>
      <c r="N144" s="284" t="s">
        <v>1974</v>
      </c>
      <c r="O144" s="246" t="s">
        <v>1975</v>
      </c>
      <c r="P144" s="212" t="s">
        <v>1976</v>
      </c>
      <c r="Q144" s="161"/>
      <c r="R144" s="308"/>
      <c r="II144" s="94"/>
      <c r="IJ144" s="94"/>
      <c r="IK144" s="94"/>
      <c r="IL144" s="99"/>
      <c r="IM144" s="99"/>
      <c r="IN144" s="99"/>
      <c r="IO144" s="99"/>
      <c r="IP144" s="99"/>
      <c r="IQ144" s="99"/>
      <c r="IR144" s="99"/>
      <c r="IS144" s="99"/>
      <c r="IT144" s="103"/>
      <c r="IU144" s="103"/>
      <c r="IV144" s="103"/>
    </row>
    <row r="145" spans="1:256" s="6" customFormat="1" ht="190.5" customHeight="1">
      <c r="A145" s="115" t="s">
        <v>1977</v>
      </c>
      <c r="B145" s="119" t="s">
        <v>1978</v>
      </c>
      <c r="C145" s="120" t="s">
        <v>1423</v>
      </c>
      <c r="D145" s="36">
        <f t="shared" si="18"/>
        <v>2000</v>
      </c>
      <c r="E145" s="36">
        <f t="shared" si="35"/>
        <v>2000</v>
      </c>
      <c r="F145" s="121">
        <v>2000</v>
      </c>
      <c r="G145" s="121"/>
      <c r="H145" s="36">
        <f>+I145+J145</f>
        <v>0</v>
      </c>
      <c r="I145" s="121"/>
      <c r="J145" s="121"/>
      <c r="K145" s="145" t="s">
        <v>1979</v>
      </c>
      <c r="L145" s="145" t="s">
        <v>1980</v>
      </c>
      <c r="M145" s="146" t="s">
        <v>1981</v>
      </c>
      <c r="N145" s="145" t="s">
        <v>1982</v>
      </c>
      <c r="O145" s="147" t="s">
        <v>1905</v>
      </c>
      <c r="P145" s="145" t="s">
        <v>1428</v>
      </c>
      <c r="Q145" s="161"/>
      <c r="R145" s="161"/>
      <c r="II145" s="94"/>
      <c r="IJ145" s="94"/>
      <c r="IK145" s="94"/>
      <c r="IL145" s="99"/>
      <c r="IM145" s="99"/>
      <c r="IN145" s="99"/>
      <c r="IO145" s="99"/>
      <c r="IP145" s="99"/>
      <c r="IQ145" s="99"/>
      <c r="IR145" s="99"/>
      <c r="IS145" s="99"/>
      <c r="IT145" s="103"/>
      <c r="IU145" s="103"/>
      <c r="IV145" s="103"/>
    </row>
    <row r="146" spans="1:256" s="5" customFormat="1" ht="48.75" customHeight="1">
      <c r="A146" s="115"/>
      <c r="B146" s="267" t="s">
        <v>1983</v>
      </c>
      <c r="C146" s="268"/>
      <c r="D146" s="36">
        <f t="shared" si="18"/>
        <v>830</v>
      </c>
      <c r="E146" s="121">
        <f aca="true" t="shared" si="36" ref="E146:J146">SUM(E147:E151)</f>
        <v>830</v>
      </c>
      <c r="F146" s="121">
        <f t="shared" si="36"/>
        <v>830</v>
      </c>
      <c r="G146" s="121">
        <f t="shared" si="36"/>
        <v>0</v>
      </c>
      <c r="H146" s="121">
        <f t="shared" si="36"/>
        <v>0</v>
      </c>
      <c r="I146" s="121">
        <f t="shared" si="36"/>
        <v>0</v>
      </c>
      <c r="J146" s="121">
        <f t="shared" si="36"/>
        <v>0</v>
      </c>
      <c r="K146" s="145"/>
      <c r="L146" s="145"/>
      <c r="M146" s="146"/>
      <c r="N146" s="145"/>
      <c r="O146" s="147"/>
      <c r="P146" s="145"/>
      <c r="Q146" s="161"/>
      <c r="R146" s="161"/>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94"/>
      <c r="IJ146" s="94"/>
      <c r="IK146" s="94"/>
      <c r="IL146" s="99"/>
      <c r="IM146" s="99"/>
      <c r="IN146" s="99"/>
      <c r="IO146" s="99"/>
      <c r="IP146" s="99"/>
      <c r="IQ146" s="99"/>
      <c r="IR146" s="99"/>
      <c r="IS146" s="99"/>
      <c r="IT146" s="103"/>
      <c r="IU146" s="103"/>
      <c r="IV146" s="103"/>
    </row>
    <row r="147" spans="1:256" s="109" customFormat="1" ht="142.5" customHeight="1">
      <c r="A147" s="115" t="s">
        <v>1984</v>
      </c>
      <c r="B147" s="269" t="s">
        <v>1985</v>
      </c>
      <c r="C147" s="202" t="s">
        <v>1986</v>
      </c>
      <c r="D147" s="36">
        <f t="shared" si="18"/>
        <v>150</v>
      </c>
      <c r="E147" s="36">
        <f aca="true" t="shared" si="37" ref="E147:E158">+F147+G147</f>
        <v>150</v>
      </c>
      <c r="F147" s="36">
        <v>150</v>
      </c>
      <c r="G147" s="36"/>
      <c r="H147" s="36">
        <f aca="true" t="shared" si="38" ref="H147:H149">+I147+J147</f>
        <v>0</v>
      </c>
      <c r="I147" s="36"/>
      <c r="J147" s="36"/>
      <c r="K147" s="70" t="s">
        <v>1987</v>
      </c>
      <c r="L147" s="70" t="s">
        <v>1988</v>
      </c>
      <c r="M147" s="146">
        <v>2010399</v>
      </c>
      <c r="N147" s="143" t="s">
        <v>1989</v>
      </c>
      <c r="O147" s="285" t="s">
        <v>1498</v>
      </c>
      <c r="P147" s="141" t="s">
        <v>1986</v>
      </c>
      <c r="Q147" s="161"/>
      <c r="R147" s="161"/>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09"/>
      <c r="AY147" s="309"/>
      <c r="AZ147" s="309"/>
      <c r="BA147" s="309"/>
      <c r="BB147" s="309"/>
      <c r="BC147" s="309"/>
      <c r="BD147" s="309"/>
      <c r="BE147" s="309"/>
      <c r="BF147" s="309"/>
      <c r="BG147" s="309"/>
      <c r="BH147" s="309"/>
      <c r="BI147" s="309"/>
      <c r="BJ147" s="309"/>
      <c r="BK147" s="309"/>
      <c r="BL147" s="309"/>
      <c r="BM147" s="309"/>
      <c r="BN147" s="309"/>
      <c r="BO147" s="309"/>
      <c r="BP147" s="309"/>
      <c r="BQ147" s="309"/>
      <c r="BR147" s="309"/>
      <c r="BS147" s="309"/>
      <c r="BT147" s="309"/>
      <c r="BU147" s="309"/>
      <c r="BV147" s="309"/>
      <c r="BW147" s="309"/>
      <c r="BX147" s="309"/>
      <c r="BY147" s="309"/>
      <c r="BZ147" s="309"/>
      <c r="CA147" s="309"/>
      <c r="CB147" s="309"/>
      <c r="CC147" s="309"/>
      <c r="CD147" s="309"/>
      <c r="CE147" s="309"/>
      <c r="CF147" s="309"/>
      <c r="CG147" s="309"/>
      <c r="CH147" s="309"/>
      <c r="CI147" s="309"/>
      <c r="CJ147" s="309"/>
      <c r="CK147" s="309"/>
      <c r="CL147" s="309"/>
      <c r="CM147" s="309"/>
      <c r="CN147" s="309"/>
      <c r="CO147" s="309"/>
      <c r="CP147" s="309"/>
      <c r="CQ147" s="309"/>
      <c r="CR147" s="309"/>
      <c r="CS147" s="309"/>
      <c r="CT147" s="309"/>
      <c r="CU147" s="309"/>
      <c r="CV147" s="309"/>
      <c r="CW147" s="309"/>
      <c r="CX147" s="309"/>
      <c r="CY147" s="309"/>
      <c r="CZ147" s="309"/>
      <c r="DA147" s="309"/>
      <c r="DB147" s="309"/>
      <c r="DC147" s="309"/>
      <c r="DD147" s="309"/>
      <c r="DE147" s="309"/>
      <c r="DF147" s="309"/>
      <c r="DG147" s="309"/>
      <c r="DH147" s="309"/>
      <c r="DI147" s="309"/>
      <c r="DJ147" s="309"/>
      <c r="DK147" s="309"/>
      <c r="DL147" s="309"/>
      <c r="DM147" s="309"/>
      <c r="DN147" s="309"/>
      <c r="DO147" s="309"/>
      <c r="DP147" s="309"/>
      <c r="DQ147" s="309"/>
      <c r="DR147" s="309"/>
      <c r="DS147" s="309"/>
      <c r="DT147" s="309"/>
      <c r="DU147" s="309"/>
      <c r="DV147" s="309"/>
      <c r="DW147" s="309"/>
      <c r="DX147" s="309"/>
      <c r="DY147" s="309"/>
      <c r="DZ147" s="309"/>
      <c r="EA147" s="309"/>
      <c r="EB147" s="309"/>
      <c r="EC147" s="309"/>
      <c r="ED147" s="309"/>
      <c r="EE147" s="309"/>
      <c r="EF147" s="309"/>
      <c r="EG147" s="309"/>
      <c r="EH147" s="309"/>
      <c r="EI147" s="309"/>
      <c r="EJ147" s="309"/>
      <c r="EK147" s="309"/>
      <c r="EL147" s="309"/>
      <c r="EM147" s="309"/>
      <c r="EN147" s="309"/>
      <c r="EO147" s="309"/>
      <c r="EP147" s="309"/>
      <c r="EQ147" s="309"/>
      <c r="ER147" s="309"/>
      <c r="ES147" s="309"/>
      <c r="ET147" s="309"/>
      <c r="EU147" s="309"/>
      <c r="EV147" s="309"/>
      <c r="EW147" s="309"/>
      <c r="EX147" s="309"/>
      <c r="EY147" s="309"/>
      <c r="EZ147" s="309"/>
      <c r="FA147" s="309"/>
      <c r="FB147" s="309"/>
      <c r="FC147" s="309"/>
      <c r="FD147" s="309"/>
      <c r="FE147" s="309"/>
      <c r="FF147" s="309"/>
      <c r="FG147" s="309"/>
      <c r="FH147" s="309"/>
      <c r="FI147" s="309"/>
      <c r="FJ147" s="309"/>
      <c r="FK147" s="309"/>
      <c r="FL147" s="309"/>
      <c r="FM147" s="309"/>
      <c r="FN147" s="309"/>
      <c r="FO147" s="309"/>
      <c r="FP147" s="309"/>
      <c r="FQ147" s="309"/>
      <c r="FR147" s="309"/>
      <c r="FS147" s="309"/>
      <c r="FT147" s="309"/>
      <c r="FU147" s="309"/>
      <c r="FV147" s="309"/>
      <c r="FW147" s="309"/>
      <c r="FX147" s="309"/>
      <c r="FY147" s="309"/>
      <c r="FZ147" s="309"/>
      <c r="GA147" s="309"/>
      <c r="GB147" s="309"/>
      <c r="GC147" s="309"/>
      <c r="GD147" s="309"/>
      <c r="GE147" s="309"/>
      <c r="GF147" s="309"/>
      <c r="GG147" s="309"/>
      <c r="GH147" s="309"/>
      <c r="GI147" s="309"/>
      <c r="GJ147" s="309"/>
      <c r="GK147" s="309"/>
      <c r="GL147" s="309"/>
      <c r="GM147" s="309"/>
      <c r="GN147" s="309"/>
      <c r="GO147" s="309"/>
      <c r="GP147" s="309"/>
      <c r="GQ147" s="309"/>
      <c r="GR147" s="309"/>
      <c r="GS147" s="309"/>
      <c r="GT147" s="309"/>
      <c r="GU147" s="309"/>
      <c r="GV147" s="309"/>
      <c r="GW147" s="309"/>
      <c r="GX147" s="309"/>
      <c r="GY147" s="309"/>
      <c r="GZ147" s="309"/>
      <c r="HA147" s="309"/>
      <c r="HB147" s="309"/>
      <c r="HC147" s="309"/>
      <c r="HD147" s="309"/>
      <c r="HE147" s="309"/>
      <c r="HF147" s="309"/>
      <c r="HG147" s="309"/>
      <c r="HH147" s="309"/>
      <c r="HI147" s="309"/>
      <c r="HJ147" s="309"/>
      <c r="HK147" s="309"/>
      <c r="HL147" s="309"/>
      <c r="HM147" s="309"/>
      <c r="HN147" s="309"/>
      <c r="HO147" s="309"/>
      <c r="HP147" s="309"/>
      <c r="HQ147" s="309"/>
      <c r="HR147" s="309"/>
      <c r="HS147" s="309"/>
      <c r="HT147" s="309"/>
      <c r="HU147" s="309"/>
      <c r="HV147" s="309"/>
      <c r="HW147" s="309"/>
      <c r="HX147" s="309"/>
      <c r="HY147" s="309"/>
      <c r="HZ147" s="309"/>
      <c r="IA147" s="309"/>
      <c r="IB147" s="309"/>
      <c r="IC147" s="309"/>
      <c r="ID147" s="309"/>
      <c r="IE147" s="309"/>
      <c r="IF147" s="309"/>
      <c r="IG147" s="309"/>
      <c r="IH147" s="309"/>
      <c r="II147" s="314"/>
      <c r="IJ147" s="314"/>
      <c r="IK147" s="314"/>
      <c r="IL147" s="99"/>
      <c r="IM147" s="99"/>
      <c r="IN147" s="99"/>
      <c r="IO147" s="99"/>
      <c r="IP147" s="99"/>
      <c r="IQ147" s="99"/>
      <c r="IR147" s="99"/>
      <c r="IS147" s="99"/>
      <c r="IT147" s="103"/>
      <c r="IU147" s="103"/>
      <c r="IV147" s="103"/>
    </row>
    <row r="148" spans="1:256" s="5" customFormat="1" ht="150" customHeight="1">
      <c r="A148" s="115" t="s">
        <v>1990</v>
      </c>
      <c r="B148" s="119" t="s">
        <v>1991</v>
      </c>
      <c r="C148" s="202" t="s">
        <v>1986</v>
      </c>
      <c r="D148" s="36">
        <f t="shared" si="18"/>
        <v>180</v>
      </c>
      <c r="E148" s="36">
        <f t="shared" si="37"/>
        <v>180</v>
      </c>
      <c r="F148" s="121">
        <v>180</v>
      </c>
      <c r="G148" s="121"/>
      <c r="H148" s="36">
        <f t="shared" si="38"/>
        <v>0</v>
      </c>
      <c r="I148" s="121"/>
      <c r="J148" s="121"/>
      <c r="K148" s="150" t="s">
        <v>1992</v>
      </c>
      <c r="L148" s="212" t="s">
        <v>1993</v>
      </c>
      <c r="M148" s="146">
        <v>2010306</v>
      </c>
      <c r="N148" s="143" t="s">
        <v>1994</v>
      </c>
      <c r="O148" s="285" t="s">
        <v>1498</v>
      </c>
      <c r="P148" s="141" t="s">
        <v>1986</v>
      </c>
      <c r="Q148" s="161"/>
      <c r="R148" s="161"/>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94"/>
      <c r="IJ148" s="94"/>
      <c r="IK148" s="94"/>
      <c r="IL148" s="99"/>
      <c r="IM148" s="99"/>
      <c r="IN148" s="99"/>
      <c r="IO148" s="99"/>
      <c r="IP148" s="99"/>
      <c r="IQ148" s="99"/>
      <c r="IR148" s="99"/>
      <c r="IS148" s="99"/>
      <c r="IT148" s="103"/>
      <c r="IU148" s="103"/>
      <c r="IV148" s="103"/>
    </row>
    <row r="149" spans="1:256" s="5" customFormat="1" ht="126.75" customHeight="1">
      <c r="A149" s="115" t="s">
        <v>1995</v>
      </c>
      <c r="B149" s="116" t="s">
        <v>1996</v>
      </c>
      <c r="C149" s="202" t="s">
        <v>1986</v>
      </c>
      <c r="D149" s="36">
        <f t="shared" si="18"/>
        <v>100</v>
      </c>
      <c r="E149" s="36">
        <f t="shared" si="37"/>
        <v>100</v>
      </c>
      <c r="F149" s="270">
        <v>100</v>
      </c>
      <c r="G149" s="270"/>
      <c r="H149" s="36">
        <f t="shared" si="38"/>
        <v>0</v>
      </c>
      <c r="I149" s="270"/>
      <c r="J149" s="270"/>
      <c r="K149" s="141" t="s">
        <v>1997</v>
      </c>
      <c r="L149" s="141" t="s">
        <v>1998</v>
      </c>
      <c r="M149" s="286">
        <v>2010399</v>
      </c>
      <c r="N149" s="143" t="s">
        <v>1989</v>
      </c>
      <c r="O149" s="285" t="s">
        <v>1498</v>
      </c>
      <c r="P149" s="141" t="s">
        <v>1986</v>
      </c>
      <c r="Q149" s="162"/>
      <c r="R149" s="162"/>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94"/>
      <c r="IJ149" s="94"/>
      <c r="IK149" s="94"/>
      <c r="IL149" s="99"/>
      <c r="IM149" s="99"/>
      <c r="IN149" s="99"/>
      <c r="IO149" s="99"/>
      <c r="IP149" s="99"/>
      <c r="IQ149" s="99"/>
      <c r="IR149" s="99"/>
      <c r="IS149" s="99"/>
      <c r="IT149" s="103"/>
      <c r="IU149" s="103"/>
      <c r="IV149" s="103"/>
    </row>
    <row r="150" spans="1:256" s="6" customFormat="1" ht="108" customHeight="1">
      <c r="A150" s="115" t="s">
        <v>1999</v>
      </c>
      <c r="B150" s="122" t="s">
        <v>2000</v>
      </c>
      <c r="C150" s="123" t="s">
        <v>2001</v>
      </c>
      <c r="D150" s="36">
        <f t="shared" si="18"/>
        <v>200</v>
      </c>
      <c r="E150" s="36">
        <f t="shared" si="37"/>
        <v>200</v>
      </c>
      <c r="F150" s="124">
        <v>200</v>
      </c>
      <c r="G150" s="124"/>
      <c r="H150" s="124"/>
      <c r="I150" s="124"/>
      <c r="J150" s="124"/>
      <c r="K150" s="70" t="s">
        <v>2002</v>
      </c>
      <c r="L150" s="70" t="s">
        <v>2003</v>
      </c>
      <c r="M150" s="286">
        <v>2011400</v>
      </c>
      <c r="N150" s="70" t="s">
        <v>2004</v>
      </c>
      <c r="O150" s="156" t="s">
        <v>1492</v>
      </c>
      <c r="P150" s="152" t="s">
        <v>2001</v>
      </c>
      <c r="Q150" s="166"/>
      <c r="R150" s="86"/>
      <c r="II150" s="94"/>
      <c r="IJ150" s="94"/>
      <c r="IK150" s="94"/>
      <c r="IL150" s="99"/>
      <c r="IM150" s="99"/>
      <c r="IN150" s="99"/>
      <c r="IO150" s="99"/>
      <c r="IP150" s="99"/>
      <c r="IQ150" s="99"/>
      <c r="IR150" s="99"/>
      <c r="IS150" s="99"/>
      <c r="IT150" s="103"/>
      <c r="IU150" s="103"/>
      <c r="IV150" s="103"/>
    </row>
    <row r="151" spans="1:256" s="6" customFormat="1" ht="123.75" customHeight="1">
      <c r="A151" s="115" t="s">
        <v>2005</v>
      </c>
      <c r="B151" s="271" t="s">
        <v>2006</v>
      </c>
      <c r="C151" s="202" t="s">
        <v>1986</v>
      </c>
      <c r="D151" s="36">
        <f t="shared" si="18"/>
        <v>200</v>
      </c>
      <c r="E151" s="36">
        <f t="shared" si="37"/>
        <v>200</v>
      </c>
      <c r="F151" s="129">
        <v>200</v>
      </c>
      <c r="G151" s="129"/>
      <c r="H151" s="36">
        <f aca="true" t="shared" si="39" ref="H151:H163">+I151+J151</f>
        <v>0</v>
      </c>
      <c r="I151" s="129"/>
      <c r="J151" s="129"/>
      <c r="K151" s="287" t="s">
        <v>2007</v>
      </c>
      <c r="L151" s="141" t="s">
        <v>2008</v>
      </c>
      <c r="M151" s="142">
        <v>2010399</v>
      </c>
      <c r="N151" s="143" t="s">
        <v>1989</v>
      </c>
      <c r="O151" s="144" t="s">
        <v>1498</v>
      </c>
      <c r="P151" s="141" t="s">
        <v>1986</v>
      </c>
      <c r="Q151" s="166"/>
      <c r="R151" s="86"/>
      <c r="II151" s="94"/>
      <c r="IJ151" s="94"/>
      <c r="IK151" s="94"/>
      <c r="IL151" s="99"/>
      <c r="IM151" s="99"/>
      <c r="IN151" s="99"/>
      <c r="IO151" s="99"/>
      <c r="IP151" s="99"/>
      <c r="IQ151" s="99"/>
      <c r="IR151" s="99"/>
      <c r="IS151" s="99"/>
      <c r="IT151" s="103"/>
      <c r="IU151" s="103"/>
      <c r="IV151" s="103"/>
    </row>
    <row r="152" spans="1:256" s="94" customFormat="1" ht="60" customHeight="1">
      <c r="A152" s="115"/>
      <c r="B152" s="113" t="s">
        <v>2009</v>
      </c>
      <c r="C152" s="114"/>
      <c r="D152" s="36">
        <f t="shared" si="18"/>
        <v>26865.7</v>
      </c>
      <c r="E152" s="36">
        <f t="shared" si="37"/>
        <v>22465.7</v>
      </c>
      <c r="F152" s="118">
        <f aca="true" t="shared" si="40" ref="F152:J152">SUM(F153:F158)</f>
        <v>18000</v>
      </c>
      <c r="G152" s="118">
        <f t="shared" si="40"/>
        <v>4465.7</v>
      </c>
      <c r="H152" s="36">
        <f t="shared" si="39"/>
        <v>4400</v>
      </c>
      <c r="I152" s="118">
        <f t="shared" si="40"/>
        <v>4400</v>
      </c>
      <c r="J152" s="118">
        <f t="shared" si="40"/>
        <v>0</v>
      </c>
      <c r="K152" s="141"/>
      <c r="L152" s="141"/>
      <c r="M152" s="142"/>
      <c r="N152" s="143"/>
      <c r="O152" s="144"/>
      <c r="P152" s="153"/>
      <c r="Q152" s="76"/>
      <c r="R152" s="7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L152" s="99"/>
      <c r="IM152" s="99"/>
      <c r="IN152" s="99"/>
      <c r="IO152" s="99"/>
      <c r="IP152" s="99"/>
      <c r="IQ152" s="99"/>
      <c r="IR152" s="99"/>
      <c r="IS152" s="99"/>
      <c r="IT152" s="103"/>
      <c r="IU152" s="103"/>
      <c r="IV152" s="103"/>
    </row>
    <row r="153" spans="1:256" s="94" customFormat="1" ht="201.75" customHeight="1">
      <c r="A153" s="115" t="s">
        <v>2010</v>
      </c>
      <c r="B153" s="119" t="s">
        <v>2011</v>
      </c>
      <c r="C153" s="120" t="s">
        <v>2012</v>
      </c>
      <c r="D153" s="36">
        <f t="shared" si="18"/>
        <v>15000</v>
      </c>
      <c r="E153" s="36">
        <f t="shared" si="37"/>
        <v>15000</v>
      </c>
      <c r="F153" s="121">
        <v>15000</v>
      </c>
      <c r="G153" s="121"/>
      <c r="H153" s="36">
        <f t="shared" si="39"/>
        <v>0</v>
      </c>
      <c r="I153" s="121"/>
      <c r="J153" s="121"/>
      <c r="K153" s="288" t="s">
        <v>2013</v>
      </c>
      <c r="L153" s="152" t="s">
        <v>2014</v>
      </c>
      <c r="M153" s="289">
        <v>2110399</v>
      </c>
      <c r="N153" s="152" t="s">
        <v>2015</v>
      </c>
      <c r="O153" s="290" t="s">
        <v>1525</v>
      </c>
      <c r="P153" s="291"/>
      <c r="Q153" s="76"/>
      <c r="R153" s="7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L153" s="99"/>
      <c r="IM153" s="99"/>
      <c r="IN153" s="99"/>
      <c r="IO153" s="99"/>
      <c r="IP153" s="99"/>
      <c r="IQ153" s="99"/>
      <c r="IR153" s="99"/>
      <c r="IS153" s="99"/>
      <c r="IT153" s="103"/>
      <c r="IU153" s="103"/>
      <c r="IV153" s="103"/>
    </row>
    <row r="154" spans="1:256" s="5" customFormat="1" ht="202.5" customHeight="1">
      <c r="A154" s="115" t="s">
        <v>2016</v>
      </c>
      <c r="B154" s="125" t="s">
        <v>2017</v>
      </c>
      <c r="C154" s="123" t="s">
        <v>1804</v>
      </c>
      <c r="D154" s="36">
        <f t="shared" si="18"/>
        <v>2400</v>
      </c>
      <c r="E154" s="36">
        <f t="shared" si="37"/>
        <v>0</v>
      </c>
      <c r="F154" s="118"/>
      <c r="G154" s="118"/>
      <c r="H154" s="36">
        <f t="shared" si="39"/>
        <v>2400</v>
      </c>
      <c r="I154" s="118">
        <v>2400</v>
      </c>
      <c r="J154" s="118"/>
      <c r="K154" s="70" t="s">
        <v>2018</v>
      </c>
      <c r="L154" s="70" t="s">
        <v>2019</v>
      </c>
      <c r="M154" s="74" t="s">
        <v>1916</v>
      </c>
      <c r="N154" s="75" t="s">
        <v>1530</v>
      </c>
      <c r="O154" s="151" t="s">
        <v>1492</v>
      </c>
      <c r="P154" s="152" t="s">
        <v>1804</v>
      </c>
      <c r="Q154" s="76"/>
      <c r="R154" s="7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94"/>
      <c r="IJ154" s="94"/>
      <c r="IK154" s="94"/>
      <c r="IL154" s="99"/>
      <c r="IM154" s="99"/>
      <c r="IN154" s="99"/>
      <c r="IO154" s="99"/>
      <c r="IP154" s="99"/>
      <c r="IQ154" s="99"/>
      <c r="IR154" s="99"/>
      <c r="IS154" s="99"/>
      <c r="IT154" s="103"/>
      <c r="IU154" s="103"/>
      <c r="IV154" s="103"/>
    </row>
    <row r="155" spans="1:256" s="5" customFormat="1" ht="183.75" customHeight="1">
      <c r="A155" s="115" t="s">
        <v>2020</v>
      </c>
      <c r="B155" s="125" t="s">
        <v>2021</v>
      </c>
      <c r="C155" s="123" t="s">
        <v>1804</v>
      </c>
      <c r="D155" s="36">
        <f t="shared" si="18"/>
        <v>3000</v>
      </c>
      <c r="E155" s="36">
        <f t="shared" si="37"/>
        <v>3000</v>
      </c>
      <c r="F155" s="118">
        <v>3000</v>
      </c>
      <c r="G155" s="118"/>
      <c r="H155" s="36">
        <f t="shared" si="39"/>
        <v>0</v>
      </c>
      <c r="I155" s="118"/>
      <c r="J155" s="118"/>
      <c r="K155" s="70" t="s">
        <v>2022</v>
      </c>
      <c r="L155" s="70" t="s">
        <v>2023</v>
      </c>
      <c r="M155" s="160">
        <v>2149901</v>
      </c>
      <c r="N155" s="152" t="s">
        <v>2024</v>
      </c>
      <c r="O155" s="151" t="s">
        <v>1492</v>
      </c>
      <c r="P155" s="152" t="s">
        <v>1804</v>
      </c>
      <c r="Q155" s="76"/>
      <c r="R155" s="7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94"/>
      <c r="IJ155" s="94"/>
      <c r="IK155" s="94"/>
      <c r="IL155" s="99"/>
      <c r="IM155" s="99"/>
      <c r="IN155" s="99"/>
      <c r="IO155" s="99"/>
      <c r="IP155" s="99"/>
      <c r="IQ155" s="99"/>
      <c r="IR155" s="99"/>
      <c r="IS155" s="99"/>
      <c r="IT155" s="103"/>
      <c r="IU155" s="103"/>
      <c r="IV155" s="103"/>
    </row>
    <row r="156" spans="1:256" s="5" customFormat="1" ht="270" customHeight="1">
      <c r="A156" s="115" t="s">
        <v>2025</v>
      </c>
      <c r="B156" s="119" t="s">
        <v>2026</v>
      </c>
      <c r="C156" s="206" t="s">
        <v>2027</v>
      </c>
      <c r="D156" s="36">
        <f aca="true" t="shared" si="41" ref="D156:D172">+E156+H156</f>
        <v>4087</v>
      </c>
      <c r="E156" s="36">
        <f t="shared" si="37"/>
        <v>4087</v>
      </c>
      <c r="F156" s="121"/>
      <c r="G156" s="121">
        <v>4087</v>
      </c>
      <c r="H156" s="36">
        <f t="shared" si="39"/>
        <v>0</v>
      </c>
      <c r="I156" s="121"/>
      <c r="J156" s="121"/>
      <c r="K156" s="70" t="s">
        <v>2028</v>
      </c>
      <c r="L156" s="70" t="s">
        <v>2029</v>
      </c>
      <c r="M156" s="160">
        <v>2200106</v>
      </c>
      <c r="N156" s="152" t="s">
        <v>2030</v>
      </c>
      <c r="O156" s="151" t="s">
        <v>1492</v>
      </c>
      <c r="P156" s="145" t="s">
        <v>2027</v>
      </c>
      <c r="Q156" s="76"/>
      <c r="R156" s="7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94"/>
      <c r="IJ156" s="94"/>
      <c r="IK156" s="94"/>
      <c r="IL156" s="99"/>
      <c r="IM156" s="99"/>
      <c r="IN156" s="99"/>
      <c r="IO156" s="99"/>
      <c r="IP156" s="99"/>
      <c r="IQ156" s="99"/>
      <c r="IR156" s="99"/>
      <c r="IS156" s="99"/>
      <c r="IT156" s="103"/>
      <c r="IU156" s="103"/>
      <c r="IV156" s="103"/>
    </row>
    <row r="157" spans="1:256" s="5" customFormat="1" ht="114" customHeight="1">
      <c r="A157" s="115" t="s">
        <v>2031</v>
      </c>
      <c r="B157" s="182" t="s">
        <v>2032</v>
      </c>
      <c r="C157" s="180" t="s">
        <v>1746</v>
      </c>
      <c r="D157" s="36">
        <f t="shared" si="41"/>
        <v>2000</v>
      </c>
      <c r="E157" s="36">
        <f t="shared" si="37"/>
        <v>0</v>
      </c>
      <c r="F157" s="181"/>
      <c r="G157" s="181"/>
      <c r="H157" s="36">
        <f t="shared" si="39"/>
        <v>2000</v>
      </c>
      <c r="I157" s="181">
        <v>2000</v>
      </c>
      <c r="J157" s="181"/>
      <c r="K157" s="225" t="s">
        <v>2033</v>
      </c>
      <c r="L157" s="225" t="s">
        <v>2034</v>
      </c>
      <c r="M157" s="74" t="s">
        <v>1916</v>
      </c>
      <c r="N157" s="75" t="s">
        <v>1530</v>
      </c>
      <c r="O157" s="292" t="s">
        <v>1724</v>
      </c>
      <c r="P157" s="233" t="s">
        <v>1725</v>
      </c>
      <c r="Q157" s="76"/>
      <c r="R157" s="7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94"/>
      <c r="IJ157" s="94"/>
      <c r="IK157" s="94"/>
      <c r="IL157" s="99"/>
      <c r="IM157" s="99"/>
      <c r="IN157" s="99"/>
      <c r="IO157" s="99"/>
      <c r="IP157" s="99"/>
      <c r="IQ157" s="99"/>
      <c r="IR157" s="99"/>
      <c r="IS157" s="99"/>
      <c r="IT157" s="103"/>
      <c r="IU157" s="103"/>
      <c r="IV157" s="103"/>
    </row>
    <row r="158" spans="1:256" s="7" customFormat="1" ht="93" customHeight="1">
      <c r="A158" s="115" t="s">
        <v>2035</v>
      </c>
      <c r="B158" s="119" t="s">
        <v>2036</v>
      </c>
      <c r="C158" s="120" t="s">
        <v>2037</v>
      </c>
      <c r="D158" s="36">
        <f t="shared" si="41"/>
        <v>378.7</v>
      </c>
      <c r="E158" s="36">
        <f t="shared" si="37"/>
        <v>378.7</v>
      </c>
      <c r="F158" s="272"/>
      <c r="G158" s="272">
        <v>378.7</v>
      </c>
      <c r="H158" s="36">
        <f t="shared" si="39"/>
        <v>0</v>
      </c>
      <c r="I158" s="272"/>
      <c r="J158" s="272"/>
      <c r="K158" s="157" t="s">
        <v>2038</v>
      </c>
      <c r="L158" s="157" t="s">
        <v>2039</v>
      </c>
      <c r="M158" s="293">
        <v>2130205</v>
      </c>
      <c r="N158" s="157" t="s">
        <v>2040</v>
      </c>
      <c r="O158" s="294" t="s">
        <v>1525</v>
      </c>
      <c r="P158" s="119" t="s">
        <v>1897</v>
      </c>
      <c r="Q158" s="76"/>
      <c r="R158" s="76"/>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c r="CY158" s="83"/>
      <c r="CZ158" s="83"/>
      <c r="DA158" s="83"/>
      <c r="DB158" s="83"/>
      <c r="DC158" s="83"/>
      <c r="DD158" s="83"/>
      <c r="DE158" s="83"/>
      <c r="DF158" s="83"/>
      <c r="DG158" s="83"/>
      <c r="DH158" s="83"/>
      <c r="DI158" s="83"/>
      <c r="DJ158" s="83"/>
      <c r="DK158" s="83"/>
      <c r="DL158" s="83"/>
      <c r="DM158" s="83"/>
      <c r="DN158" s="83"/>
      <c r="DO158" s="83"/>
      <c r="DP158" s="83"/>
      <c r="DQ158" s="83"/>
      <c r="DR158" s="83"/>
      <c r="DS158" s="83"/>
      <c r="DT158" s="83"/>
      <c r="DU158" s="83"/>
      <c r="DV158" s="83"/>
      <c r="DW158" s="83"/>
      <c r="DX158" s="83"/>
      <c r="DY158" s="83"/>
      <c r="DZ158" s="83"/>
      <c r="EA158" s="83"/>
      <c r="EB158" s="83"/>
      <c r="EC158" s="83"/>
      <c r="ED158" s="83"/>
      <c r="EE158" s="83"/>
      <c r="EF158" s="83"/>
      <c r="EG158" s="83"/>
      <c r="EH158" s="83"/>
      <c r="EI158" s="83"/>
      <c r="EJ158" s="83"/>
      <c r="EK158" s="83"/>
      <c r="EL158" s="83"/>
      <c r="EM158" s="83"/>
      <c r="EN158" s="83"/>
      <c r="EO158" s="83"/>
      <c r="EP158" s="83"/>
      <c r="EQ158" s="83"/>
      <c r="ER158" s="83"/>
      <c r="ES158" s="83"/>
      <c r="ET158" s="83"/>
      <c r="EU158" s="83"/>
      <c r="EV158" s="83"/>
      <c r="EW158" s="83"/>
      <c r="EX158" s="83"/>
      <c r="EY158" s="83"/>
      <c r="EZ158" s="83"/>
      <c r="FA158" s="83"/>
      <c r="FB158" s="83"/>
      <c r="FC158" s="83"/>
      <c r="FD158" s="83"/>
      <c r="FE158" s="83"/>
      <c r="FF158" s="83"/>
      <c r="FG158" s="83"/>
      <c r="FH158" s="83"/>
      <c r="FI158" s="83"/>
      <c r="FJ158" s="83"/>
      <c r="FK158" s="83"/>
      <c r="FL158" s="83"/>
      <c r="FM158" s="83"/>
      <c r="FN158" s="83"/>
      <c r="FO158" s="83"/>
      <c r="FP158" s="83"/>
      <c r="FQ158" s="83"/>
      <c r="FR158" s="83"/>
      <c r="FS158" s="83"/>
      <c r="FT158" s="83"/>
      <c r="FU158" s="83"/>
      <c r="FV158" s="83"/>
      <c r="FW158" s="83"/>
      <c r="FX158" s="83"/>
      <c r="FY158" s="83"/>
      <c r="FZ158" s="83"/>
      <c r="GA158" s="83"/>
      <c r="GB158" s="83"/>
      <c r="GC158" s="83"/>
      <c r="GD158" s="83"/>
      <c r="GE158" s="83"/>
      <c r="GF158" s="83"/>
      <c r="GG158" s="83"/>
      <c r="GH158" s="83"/>
      <c r="GI158" s="83"/>
      <c r="GJ158" s="83"/>
      <c r="GK158" s="83"/>
      <c r="GL158" s="83"/>
      <c r="GM158" s="83"/>
      <c r="GN158" s="83"/>
      <c r="GO158" s="83"/>
      <c r="GP158" s="83"/>
      <c r="GQ158" s="83"/>
      <c r="GR158" s="83"/>
      <c r="GS158" s="83"/>
      <c r="GT158" s="83"/>
      <c r="GU158" s="83"/>
      <c r="GV158" s="83"/>
      <c r="GW158" s="83"/>
      <c r="GX158" s="83"/>
      <c r="GY158" s="83"/>
      <c r="GZ158" s="83"/>
      <c r="HA158" s="83"/>
      <c r="HB158" s="83"/>
      <c r="HC158" s="83"/>
      <c r="HD158" s="83"/>
      <c r="HE158" s="83"/>
      <c r="HF158" s="83"/>
      <c r="HG158" s="83"/>
      <c r="HH158" s="83"/>
      <c r="HI158" s="83"/>
      <c r="HJ158" s="83"/>
      <c r="HK158" s="83"/>
      <c r="HL158" s="83"/>
      <c r="HM158" s="83"/>
      <c r="HN158" s="83"/>
      <c r="HO158" s="83"/>
      <c r="HP158" s="83"/>
      <c r="HQ158" s="83"/>
      <c r="HR158" s="83"/>
      <c r="HS158" s="83"/>
      <c r="HT158" s="83"/>
      <c r="HU158" s="83"/>
      <c r="HV158" s="83"/>
      <c r="HW158" s="83"/>
      <c r="HX158" s="83"/>
      <c r="HY158" s="83"/>
      <c r="HZ158" s="83"/>
      <c r="IA158" s="83"/>
      <c r="IB158" s="83"/>
      <c r="IC158" s="83"/>
      <c r="ID158" s="83"/>
      <c r="IE158" s="83"/>
      <c r="IF158" s="83"/>
      <c r="IG158" s="83"/>
      <c r="IH158" s="83"/>
      <c r="II158" s="95"/>
      <c r="IJ158" s="95"/>
      <c r="IK158" s="95"/>
      <c r="IL158" s="99"/>
      <c r="IM158" s="99"/>
      <c r="IN158" s="99"/>
      <c r="IO158" s="99"/>
      <c r="IP158" s="99"/>
      <c r="IQ158" s="99"/>
      <c r="IR158" s="99"/>
      <c r="IS158" s="99"/>
      <c r="IT158" s="103"/>
      <c r="IU158" s="103"/>
      <c r="IV158" s="103"/>
    </row>
    <row r="159" spans="1:256" s="5" customFormat="1" ht="67.5" customHeight="1">
      <c r="A159" s="115"/>
      <c r="B159" s="273" t="s">
        <v>2041</v>
      </c>
      <c r="C159" s="274"/>
      <c r="D159" s="36">
        <f t="shared" si="41"/>
        <v>38750</v>
      </c>
      <c r="E159" s="121">
        <f>SUM(E160:E173)</f>
        <v>38750</v>
      </c>
      <c r="F159" s="121">
        <f>SUM(F160:F173)</f>
        <v>22655</v>
      </c>
      <c r="G159" s="121">
        <f>SUM(G160:G173)</f>
        <v>16095</v>
      </c>
      <c r="H159" s="36">
        <f t="shared" si="39"/>
        <v>0</v>
      </c>
      <c r="I159" s="121">
        <f>SUM(I160:I173)</f>
        <v>0</v>
      </c>
      <c r="J159" s="121">
        <f>SUM(J160:J173)</f>
        <v>0</v>
      </c>
      <c r="K159" s="70"/>
      <c r="L159" s="70"/>
      <c r="M159" s="160"/>
      <c r="N159" s="152"/>
      <c r="O159" s="151"/>
      <c r="P159" s="152"/>
      <c r="Q159" s="76"/>
      <c r="R159" s="7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94"/>
      <c r="IJ159" s="94"/>
      <c r="IK159" s="94"/>
      <c r="IL159" s="99"/>
      <c r="IM159" s="99"/>
      <c r="IN159" s="99"/>
      <c r="IO159" s="99"/>
      <c r="IP159" s="99"/>
      <c r="IQ159" s="99"/>
      <c r="IR159" s="99"/>
      <c r="IS159" s="99"/>
      <c r="IT159" s="103"/>
      <c r="IU159" s="103"/>
      <c r="IV159" s="103"/>
    </row>
    <row r="160" spans="1:256" s="5" customFormat="1" ht="111.75" customHeight="1">
      <c r="A160" s="115" t="s">
        <v>2042</v>
      </c>
      <c r="B160" s="122" t="s">
        <v>2043</v>
      </c>
      <c r="C160" s="123" t="s">
        <v>1501</v>
      </c>
      <c r="D160" s="36">
        <f t="shared" si="41"/>
        <v>10000</v>
      </c>
      <c r="E160" s="36">
        <f aca="true" t="shared" si="42" ref="E160:E173">+F160+G160</f>
        <v>10000</v>
      </c>
      <c r="F160" s="36">
        <v>10000</v>
      </c>
      <c r="G160" s="36"/>
      <c r="H160" s="36">
        <f t="shared" si="39"/>
        <v>0</v>
      </c>
      <c r="I160" s="124"/>
      <c r="J160" s="124"/>
      <c r="K160" s="70" t="s">
        <v>2044</v>
      </c>
      <c r="L160" s="70" t="s">
        <v>2045</v>
      </c>
      <c r="M160" s="160">
        <v>2150599</v>
      </c>
      <c r="N160" s="152" t="s">
        <v>2046</v>
      </c>
      <c r="O160" s="151" t="s">
        <v>1492</v>
      </c>
      <c r="P160" s="152" t="s">
        <v>1501</v>
      </c>
      <c r="Q160" s="76"/>
      <c r="R160" s="7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94"/>
      <c r="IJ160" s="94"/>
      <c r="IK160" s="94"/>
      <c r="IL160" s="99"/>
      <c r="IM160" s="99"/>
      <c r="IN160" s="99"/>
      <c r="IO160" s="99"/>
      <c r="IP160" s="99"/>
      <c r="IQ160" s="99"/>
      <c r="IR160" s="99"/>
      <c r="IS160" s="99"/>
      <c r="IT160" s="103"/>
      <c r="IU160" s="103"/>
      <c r="IV160" s="103"/>
    </row>
    <row r="161" spans="1:256" s="110" customFormat="1" ht="111.75" customHeight="1">
      <c r="A161" s="115" t="s">
        <v>2047</v>
      </c>
      <c r="B161" s="275" t="s">
        <v>2048</v>
      </c>
      <c r="C161" s="276" t="s">
        <v>1599</v>
      </c>
      <c r="D161" s="36">
        <f t="shared" si="41"/>
        <v>10000</v>
      </c>
      <c r="E161" s="36">
        <f t="shared" si="42"/>
        <v>10000</v>
      </c>
      <c r="F161" s="36">
        <v>5000</v>
      </c>
      <c r="G161" s="36">
        <v>5000</v>
      </c>
      <c r="H161" s="36">
        <f t="shared" si="39"/>
        <v>0</v>
      </c>
      <c r="I161" s="129"/>
      <c r="J161" s="129"/>
      <c r="K161" s="70" t="s">
        <v>2049</v>
      </c>
      <c r="L161" s="70" t="s">
        <v>2050</v>
      </c>
      <c r="M161" s="160">
        <v>2079903</v>
      </c>
      <c r="N161" s="152" t="s">
        <v>2051</v>
      </c>
      <c r="O161" s="151" t="s">
        <v>1517</v>
      </c>
      <c r="P161" s="152" t="s">
        <v>1599</v>
      </c>
      <c r="Q161" s="76"/>
      <c r="R161" s="76"/>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0"/>
      <c r="AY161" s="310"/>
      <c r="AZ161" s="310"/>
      <c r="BA161" s="310"/>
      <c r="BB161" s="310"/>
      <c r="BC161" s="310"/>
      <c r="BD161" s="310"/>
      <c r="BE161" s="310"/>
      <c r="BF161" s="310"/>
      <c r="BG161" s="310"/>
      <c r="BH161" s="310"/>
      <c r="BI161" s="310"/>
      <c r="BJ161" s="310"/>
      <c r="BK161" s="310"/>
      <c r="BL161" s="310"/>
      <c r="BM161" s="310"/>
      <c r="BN161" s="310"/>
      <c r="BO161" s="310"/>
      <c r="BP161" s="310"/>
      <c r="BQ161" s="310"/>
      <c r="BR161" s="310"/>
      <c r="BS161" s="310"/>
      <c r="BT161" s="310"/>
      <c r="BU161" s="310"/>
      <c r="BV161" s="310"/>
      <c r="BW161" s="310"/>
      <c r="BX161" s="310"/>
      <c r="BY161" s="310"/>
      <c r="BZ161" s="310"/>
      <c r="CA161" s="310"/>
      <c r="CB161" s="310"/>
      <c r="CC161" s="310"/>
      <c r="CD161" s="310"/>
      <c r="CE161" s="310"/>
      <c r="CF161" s="310"/>
      <c r="CG161" s="310"/>
      <c r="CH161" s="310"/>
      <c r="CI161" s="310"/>
      <c r="CJ161" s="310"/>
      <c r="CK161" s="310"/>
      <c r="CL161" s="310"/>
      <c r="CM161" s="310"/>
      <c r="CN161" s="310"/>
      <c r="CO161" s="310"/>
      <c r="CP161" s="310"/>
      <c r="CQ161" s="310"/>
      <c r="CR161" s="310"/>
      <c r="CS161" s="310"/>
      <c r="CT161" s="310"/>
      <c r="CU161" s="310"/>
      <c r="CV161" s="310"/>
      <c r="CW161" s="310"/>
      <c r="CX161" s="310"/>
      <c r="CY161" s="310"/>
      <c r="CZ161" s="310"/>
      <c r="DA161" s="310"/>
      <c r="DB161" s="310"/>
      <c r="DC161" s="310"/>
      <c r="DD161" s="310"/>
      <c r="DE161" s="310"/>
      <c r="DF161" s="310"/>
      <c r="DG161" s="310"/>
      <c r="DH161" s="310"/>
      <c r="DI161" s="310"/>
      <c r="DJ161" s="310"/>
      <c r="DK161" s="310"/>
      <c r="DL161" s="310"/>
      <c r="DM161" s="310"/>
      <c r="DN161" s="310"/>
      <c r="DO161" s="310"/>
      <c r="DP161" s="310"/>
      <c r="DQ161" s="310"/>
      <c r="DR161" s="310"/>
      <c r="DS161" s="310"/>
      <c r="DT161" s="310"/>
      <c r="DU161" s="310"/>
      <c r="DV161" s="310"/>
      <c r="DW161" s="310"/>
      <c r="DX161" s="310"/>
      <c r="DY161" s="310"/>
      <c r="DZ161" s="310"/>
      <c r="EA161" s="310"/>
      <c r="EB161" s="310"/>
      <c r="EC161" s="310"/>
      <c r="ED161" s="310"/>
      <c r="EE161" s="310"/>
      <c r="EF161" s="310"/>
      <c r="EG161" s="310"/>
      <c r="EH161" s="310"/>
      <c r="EI161" s="310"/>
      <c r="EJ161" s="310"/>
      <c r="EK161" s="310"/>
      <c r="EL161" s="310"/>
      <c r="EM161" s="310"/>
      <c r="EN161" s="310"/>
      <c r="EO161" s="310"/>
      <c r="EP161" s="310"/>
      <c r="EQ161" s="310"/>
      <c r="ER161" s="310"/>
      <c r="ES161" s="310"/>
      <c r="ET161" s="310"/>
      <c r="EU161" s="310"/>
      <c r="EV161" s="310"/>
      <c r="EW161" s="310"/>
      <c r="EX161" s="310"/>
      <c r="EY161" s="310"/>
      <c r="EZ161" s="310"/>
      <c r="FA161" s="310"/>
      <c r="FB161" s="310"/>
      <c r="FC161" s="310"/>
      <c r="FD161" s="310"/>
      <c r="FE161" s="310"/>
      <c r="FF161" s="310"/>
      <c r="FG161" s="310"/>
      <c r="FH161" s="310"/>
      <c r="FI161" s="310"/>
      <c r="FJ161" s="310"/>
      <c r="FK161" s="310"/>
      <c r="FL161" s="310"/>
      <c r="FM161" s="310"/>
      <c r="FN161" s="310"/>
      <c r="FO161" s="310"/>
      <c r="FP161" s="310"/>
      <c r="FQ161" s="310"/>
      <c r="FR161" s="310"/>
      <c r="FS161" s="310"/>
      <c r="FT161" s="310"/>
      <c r="FU161" s="310"/>
      <c r="FV161" s="310"/>
      <c r="FW161" s="310"/>
      <c r="FX161" s="310"/>
      <c r="FY161" s="310"/>
      <c r="FZ161" s="310"/>
      <c r="GA161" s="310"/>
      <c r="GB161" s="310"/>
      <c r="GC161" s="310"/>
      <c r="GD161" s="310"/>
      <c r="GE161" s="310"/>
      <c r="GF161" s="310"/>
      <c r="GG161" s="310"/>
      <c r="GH161" s="310"/>
      <c r="GI161" s="310"/>
      <c r="GJ161" s="310"/>
      <c r="GK161" s="310"/>
      <c r="GL161" s="310"/>
      <c r="GM161" s="310"/>
      <c r="GN161" s="310"/>
      <c r="GO161" s="310"/>
      <c r="GP161" s="310"/>
      <c r="GQ161" s="310"/>
      <c r="GR161" s="310"/>
      <c r="GS161" s="310"/>
      <c r="GT161" s="310"/>
      <c r="GU161" s="310"/>
      <c r="GV161" s="310"/>
      <c r="GW161" s="310"/>
      <c r="GX161" s="310"/>
      <c r="GY161" s="310"/>
      <c r="GZ161" s="310"/>
      <c r="HA161" s="310"/>
      <c r="HB161" s="310"/>
      <c r="HC161" s="310"/>
      <c r="HD161" s="310"/>
      <c r="HE161" s="310"/>
      <c r="HF161" s="310"/>
      <c r="HG161" s="310"/>
      <c r="HH161" s="310"/>
      <c r="HI161" s="310"/>
      <c r="HJ161" s="310"/>
      <c r="HK161" s="310"/>
      <c r="HL161" s="310"/>
      <c r="HM161" s="310"/>
      <c r="HN161" s="310"/>
      <c r="HO161" s="310"/>
      <c r="HP161" s="310"/>
      <c r="HQ161" s="310"/>
      <c r="HR161" s="310"/>
      <c r="HS161" s="310"/>
      <c r="HT161" s="310"/>
      <c r="HU161" s="310"/>
      <c r="HV161" s="310"/>
      <c r="HW161" s="310"/>
      <c r="HX161" s="310"/>
      <c r="HY161" s="310"/>
      <c r="HZ161" s="310"/>
      <c r="IA161" s="310"/>
      <c r="IB161" s="310"/>
      <c r="IC161" s="310"/>
      <c r="ID161" s="310"/>
      <c r="IE161" s="310"/>
      <c r="IF161" s="310"/>
      <c r="IG161" s="310"/>
      <c r="IH161" s="310"/>
      <c r="II161" s="315"/>
      <c r="IJ161" s="315"/>
      <c r="IK161" s="315"/>
      <c r="IL161" s="316"/>
      <c r="IM161" s="316"/>
      <c r="IN161" s="316"/>
      <c r="IO161" s="316"/>
      <c r="IP161" s="316"/>
      <c r="IQ161" s="316"/>
      <c r="IR161" s="316"/>
      <c r="IS161" s="316"/>
      <c r="IT161" s="317"/>
      <c r="IU161" s="317"/>
      <c r="IV161" s="317"/>
    </row>
    <row r="162" spans="1:256" s="5" customFormat="1" ht="130.5" customHeight="1">
      <c r="A162" s="115" t="s">
        <v>2052</v>
      </c>
      <c r="B162" s="116" t="s">
        <v>2053</v>
      </c>
      <c r="C162" s="123" t="s">
        <v>1804</v>
      </c>
      <c r="D162" s="36">
        <f t="shared" si="41"/>
        <v>2000</v>
      </c>
      <c r="E162" s="36">
        <f t="shared" si="42"/>
        <v>2000</v>
      </c>
      <c r="F162" s="118"/>
      <c r="G162" s="118">
        <v>2000</v>
      </c>
      <c r="H162" s="36">
        <f t="shared" si="39"/>
        <v>0</v>
      </c>
      <c r="I162" s="118"/>
      <c r="J162" s="118"/>
      <c r="K162" s="70" t="s">
        <v>2054</v>
      </c>
      <c r="L162" s="70" t="s">
        <v>2055</v>
      </c>
      <c r="M162" s="295">
        <v>2130142</v>
      </c>
      <c r="N162" s="296" t="s">
        <v>1807</v>
      </c>
      <c r="O162" s="151" t="s">
        <v>1492</v>
      </c>
      <c r="P162" s="152" t="s">
        <v>1804</v>
      </c>
      <c r="Q162" s="311"/>
      <c r="R162" s="79"/>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94"/>
      <c r="IJ162" s="94"/>
      <c r="IK162" s="94"/>
      <c r="IL162" s="99"/>
      <c r="IM162" s="99"/>
      <c r="IN162" s="99"/>
      <c r="IO162" s="99"/>
      <c r="IP162" s="99"/>
      <c r="IQ162" s="99"/>
      <c r="IR162" s="99"/>
      <c r="IS162" s="99"/>
      <c r="IT162" s="103"/>
      <c r="IU162" s="103"/>
      <c r="IV162" s="103"/>
    </row>
    <row r="163" spans="1:256" s="5" customFormat="1" ht="252.75" customHeight="1">
      <c r="A163" s="115" t="s">
        <v>2056</v>
      </c>
      <c r="B163" s="125" t="s">
        <v>2057</v>
      </c>
      <c r="C163" s="206" t="s">
        <v>2027</v>
      </c>
      <c r="D163" s="36">
        <f t="shared" si="41"/>
        <v>2000</v>
      </c>
      <c r="E163" s="36">
        <f t="shared" si="42"/>
        <v>2000</v>
      </c>
      <c r="F163" s="121">
        <v>2000</v>
      </c>
      <c r="G163" s="121"/>
      <c r="H163" s="36">
        <f t="shared" si="39"/>
        <v>0</v>
      </c>
      <c r="I163" s="121"/>
      <c r="J163" s="121"/>
      <c r="K163" s="70" t="s">
        <v>2058</v>
      </c>
      <c r="L163" s="70" t="s">
        <v>2059</v>
      </c>
      <c r="M163" s="160">
        <v>2010499</v>
      </c>
      <c r="N163" s="152" t="s">
        <v>2060</v>
      </c>
      <c r="O163" s="151" t="s">
        <v>1492</v>
      </c>
      <c r="P163" s="145" t="s">
        <v>2027</v>
      </c>
      <c r="Q163" s="164"/>
      <c r="R163" s="67"/>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94"/>
      <c r="IJ163" s="94"/>
      <c r="IK163" s="94"/>
      <c r="IL163" s="99"/>
      <c r="IM163" s="99"/>
      <c r="IN163" s="99"/>
      <c r="IO163" s="99"/>
      <c r="IP163" s="99"/>
      <c r="IQ163" s="99"/>
      <c r="IR163" s="99"/>
      <c r="IS163" s="99"/>
      <c r="IT163" s="103"/>
      <c r="IU163" s="103"/>
      <c r="IV163" s="103"/>
    </row>
    <row r="164" spans="1:256" s="5" customFormat="1" ht="109.5" customHeight="1">
      <c r="A164" s="115" t="s">
        <v>2061</v>
      </c>
      <c r="B164" s="125" t="s">
        <v>2062</v>
      </c>
      <c r="C164" s="206" t="s">
        <v>1900</v>
      </c>
      <c r="D164" s="36">
        <f t="shared" si="41"/>
        <v>2000</v>
      </c>
      <c r="E164" s="36">
        <f t="shared" si="42"/>
        <v>2000</v>
      </c>
      <c r="F164" s="121">
        <v>2000</v>
      </c>
      <c r="G164" s="121"/>
      <c r="H164" s="36"/>
      <c r="I164" s="121"/>
      <c r="J164" s="121"/>
      <c r="K164" s="141" t="s">
        <v>2063</v>
      </c>
      <c r="L164" s="141" t="s">
        <v>2064</v>
      </c>
      <c r="M164" s="142">
        <v>2120399</v>
      </c>
      <c r="N164" s="143" t="s">
        <v>1524</v>
      </c>
      <c r="O164" s="158" t="s">
        <v>1525</v>
      </c>
      <c r="P164" s="159" t="s">
        <v>2065</v>
      </c>
      <c r="Q164" s="76"/>
      <c r="R164" s="7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94"/>
      <c r="IJ164" s="94"/>
      <c r="IK164" s="94"/>
      <c r="IL164" s="99"/>
      <c r="IM164" s="99"/>
      <c r="IN164" s="99"/>
      <c r="IO164" s="99"/>
      <c r="IP164" s="99"/>
      <c r="IQ164" s="99"/>
      <c r="IR164" s="99"/>
      <c r="IS164" s="99"/>
      <c r="IT164" s="103"/>
      <c r="IU164" s="103"/>
      <c r="IV164" s="103"/>
    </row>
    <row r="165" spans="1:256" s="5" customFormat="1" ht="129" customHeight="1">
      <c r="A165" s="115" t="s">
        <v>2066</v>
      </c>
      <c r="B165" s="122" t="s">
        <v>2067</v>
      </c>
      <c r="C165" s="123" t="s">
        <v>2068</v>
      </c>
      <c r="D165" s="36">
        <f t="shared" si="41"/>
        <v>1685</v>
      </c>
      <c r="E165" s="36">
        <f t="shared" si="42"/>
        <v>1685</v>
      </c>
      <c r="F165" s="124">
        <f>2185-500</f>
        <v>1685</v>
      </c>
      <c r="G165" s="124"/>
      <c r="H165" s="36">
        <f aca="true" t="shared" si="43" ref="H165:H169">+I165+J165</f>
        <v>0</v>
      </c>
      <c r="I165" s="124"/>
      <c r="J165" s="124"/>
      <c r="K165" s="70" t="s">
        <v>2069</v>
      </c>
      <c r="L165" s="297" t="s">
        <v>2070</v>
      </c>
      <c r="M165" s="160">
        <v>2150599</v>
      </c>
      <c r="N165" s="152" t="s">
        <v>2046</v>
      </c>
      <c r="O165" s="151" t="s">
        <v>1492</v>
      </c>
      <c r="P165" s="152" t="s">
        <v>2068</v>
      </c>
      <c r="Q165" s="165"/>
      <c r="R165" s="67"/>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94"/>
      <c r="IJ165" s="94"/>
      <c r="IK165" s="94"/>
      <c r="IL165" s="99"/>
      <c r="IM165" s="99"/>
      <c r="IN165" s="99"/>
      <c r="IO165" s="99"/>
      <c r="IP165" s="99"/>
      <c r="IQ165" s="99"/>
      <c r="IR165" s="99"/>
      <c r="IS165" s="99"/>
      <c r="IT165" s="103"/>
      <c r="IU165" s="103"/>
      <c r="IV165" s="103"/>
    </row>
    <row r="166" spans="1:256" s="5" customFormat="1" ht="144" customHeight="1">
      <c r="A166" s="115" t="s">
        <v>2071</v>
      </c>
      <c r="B166" s="122" t="s">
        <v>2072</v>
      </c>
      <c r="C166" s="123" t="s">
        <v>2068</v>
      </c>
      <c r="D166" s="36">
        <f t="shared" si="41"/>
        <v>600</v>
      </c>
      <c r="E166" s="36">
        <f t="shared" si="42"/>
        <v>600</v>
      </c>
      <c r="F166" s="124"/>
      <c r="G166" s="124">
        <v>600</v>
      </c>
      <c r="H166" s="36">
        <f t="shared" si="43"/>
        <v>0</v>
      </c>
      <c r="I166" s="124"/>
      <c r="J166" s="124"/>
      <c r="K166" s="70" t="s">
        <v>2073</v>
      </c>
      <c r="L166" s="70" t="s">
        <v>2074</v>
      </c>
      <c r="M166" s="160">
        <v>2150599</v>
      </c>
      <c r="N166" s="152" t="s">
        <v>2046</v>
      </c>
      <c r="O166" s="151" t="s">
        <v>1492</v>
      </c>
      <c r="P166" s="152" t="s">
        <v>2068</v>
      </c>
      <c r="Q166" s="165"/>
      <c r="R166" s="67"/>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94"/>
      <c r="IJ166" s="94"/>
      <c r="IK166" s="94"/>
      <c r="IL166" s="99"/>
      <c r="IM166" s="99"/>
      <c r="IN166" s="99"/>
      <c r="IO166" s="99"/>
      <c r="IP166" s="99"/>
      <c r="IQ166" s="99"/>
      <c r="IR166" s="99"/>
      <c r="IS166" s="99"/>
      <c r="IT166" s="103"/>
      <c r="IU166" s="103"/>
      <c r="IV166" s="103"/>
    </row>
    <row r="167" spans="1:256" s="5" customFormat="1" ht="132.75" customHeight="1">
      <c r="A167" s="115" t="s">
        <v>2075</v>
      </c>
      <c r="B167" s="122" t="s">
        <v>2076</v>
      </c>
      <c r="C167" s="123" t="s">
        <v>2068</v>
      </c>
      <c r="D167" s="36">
        <f t="shared" si="41"/>
        <v>895</v>
      </c>
      <c r="E167" s="36">
        <f t="shared" si="42"/>
        <v>895</v>
      </c>
      <c r="F167" s="124"/>
      <c r="G167" s="124">
        <v>895</v>
      </c>
      <c r="H167" s="36">
        <f t="shared" si="43"/>
        <v>0</v>
      </c>
      <c r="I167" s="124"/>
      <c r="J167" s="124"/>
      <c r="K167" s="70" t="s">
        <v>2077</v>
      </c>
      <c r="L167" s="70" t="s">
        <v>2078</v>
      </c>
      <c r="M167" s="160">
        <v>2150599</v>
      </c>
      <c r="N167" s="152" t="s">
        <v>2046</v>
      </c>
      <c r="O167" s="151" t="s">
        <v>1492</v>
      </c>
      <c r="P167" s="152" t="s">
        <v>2068</v>
      </c>
      <c r="Q167" s="165"/>
      <c r="R167" s="67"/>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94"/>
      <c r="IJ167" s="94"/>
      <c r="IK167" s="94"/>
      <c r="IL167" s="99"/>
      <c r="IM167" s="99"/>
      <c r="IN167" s="99"/>
      <c r="IO167" s="99"/>
      <c r="IP167" s="99"/>
      <c r="IQ167" s="99"/>
      <c r="IR167" s="99"/>
      <c r="IS167" s="99"/>
      <c r="IT167" s="103"/>
      <c r="IU167" s="103"/>
      <c r="IV167" s="103"/>
    </row>
    <row r="168" spans="1:256" s="5" customFormat="1" ht="108.75" customHeight="1">
      <c r="A168" s="115" t="s">
        <v>2079</v>
      </c>
      <c r="B168" s="122" t="s">
        <v>2080</v>
      </c>
      <c r="C168" s="266" t="s">
        <v>1960</v>
      </c>
      <c r="D168" s="36">
        <f t="shared" si="41"/>
        <v>7000</v>
      </c>
      <c r="E168" s="36">
        <f t="shared" si="42"/>
        <v>7000</v>
      </c>
      <c r="F168" s="121"/>
      <c r="G168" s="121">
        <v>7000</v>
      </c>
      <c r="H168" s="36">
        <f t="shared" si="43"/>
        <v>0</v>
      </c>
      <c r="I168" s="121"/>
      <c r="J168" s="121"/>
      <c r="K168" s="70" t="s">
        <v>2081</v>
      </c>
      <c r="L168" s="145" t="s">
        <v>2082</v>
      </c>
      <c r="M168" s="282">
        <v>2300241</v>
      </c>
      <c r="N168" s="281" t="s">
        <v>2083</v>
      </c>
      <c r="O168" s="280" t="s">
        <v>1492</v>
      </c>
      <c r="P168" s="281" t="s">
        <v>2001</v>
      </c>
      <c r="Q168" s="162"/>
      <c r="R168" s="162"/>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94"/>
      <c r="IJ168" s="94"/>
      <c r="IK168" s="94"/>
      <c r="IL168" s="99"/>
      <c r="IM168" s="99"/>
      <c r="IN168" s="99"/>
      <c r="IO168" s="99"/>
      <c r="IP168" s="99"/>
      <c r="IQ168" s="99"/>
      <c r="IR168" s="99"/>
      <c r="IS168" s="99"/>
      <c r="IT168" s="103"/>
      <c r="IU168" s="103"/>
      <c r="IV168" s="103"/>
    </row>
    <row r="169" spans="1:256" s="5" customFormat="1" ht="141.75" customHeight="1">
      <c r="A169" s="115" t="s">
        <v>2084</v>
      </c>
      <c r="B169" s="116" t="s">
        <v>2085</v>
      </c>
      <c r="C169" s="123" t="s">
        <v>2001</v>
      </c>
      <c r="D169" s="36">
        <f t="shared" si="41"/>
        <v>600</v>
      </c>
      <c r="E169" s="36">
        <f t="shared" si="42"/>
        <v>600</v>
      </c>
      <c r="F169" s="124">
        <v>100</v>
      </c>
      <c r="G169" s="124">
        <v>500</v>
      </c>
      <c r="H169" s="36">
        <f t="shared" si="43"/>
        <v>0</v>
      </c>
      <c r="I169" s="124"/>
      <c r="J169" s="124"/>
      <c r="K169" s="70" t="s">
        <v>2086</v>
      </c>
      <c r="L169" s="70" t="s">
        <v>2082</v>
      </c>
      <c r="M169" s="160">
        <v>2011399</v>
      </c>
      <c r="N169" s="152" t="s">
        <v>2004</v>
      </c>
      <c r="O169" s="151" t="s">
        <v>1492</v>
      </c>
      <c r="P169" s="152" t="s">
        <v>2001</v>
      </c>
      <c r="Q169" s="165"/>
      <c r="R169" s="67"/>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94"/>
      <c r="IJ169" s="94"/>
      <c r="IK169" s="94"/>
      <c r="IL169" s="99"/>
      <c r="IM169" s="99"/>
      <c r="IN169" s="99"/>
      <c r="IO169" s="99"/>
      <c r="IP169" s="99"/>
      <c r="IQ169" s="99"/>
      <c r="IR169" s="99"/>
      <c r="IS169" s="99"/>
      <c r="IT169" s="103"/>
      <c r="IU169" s="103"/>
      <c r="IV169" s="103"/>
    </row>
    <row r="170" spans="1:256" s="5" customFormat="1" ht="90.75" customHeight="1">
      <c r="A170" s="115" t="s">
        <v>2087</v>
      </c>
      <c r="B170" s="116" t="s">
        <v>2088</v>
      </c>
      <c r="C170" s="123" t="s">
        <v>2001</v>
      </c>
      <c r="D170" s="36">
        <f t="shared" si="41"/>
        <v>200</v>
      </c>
      <c r="E170" s="36">
        <f t="shared" si="42"/>
        <v>200</v>
      </c>
      <c r="F170" s="124">
        <v>100</v>
      </c>
      <c r="G170" s="124">
        <v>100</v>
      </c>
      <c r="H170" s="124"/>
      <c r="I170" s="124"/>
      <c r="J170" s="124"/>
      <c r="K170" s="70" t="s">
        <v>2089</v>
      </c>
      <c r="L170" s="212" t="s">
        <v>2090</v>
      </c>
      <c r="M170" s="298" t="s">
        <v>2091</v>
      </c>
      <c r="N170" s="70" t="s">
        <v>2092</v>
      </c>
      <c r="O170" s="156" t="s">
        <v>1492</v>
      </c>
      <c r="P170" s="152" t="s">
        <v>2093</v>
      </c>
      <c r="Q170" s="165"/>
      <c r="R170" s="67"/>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94"/>
      <c r="IJ170" s="94"/>
      <c r="IK170" s="94"/>
      <c r="IL170" s="99"/>
      <c r="IM170" s="99"/>
      <c r="IN170" s="99"/>
      <c r="IO170" s="99"/>
      <c r="IP170" s="99"/>
      <c r="IQ170" s="99"/>
      <c r="IR170" s="99"/>
      <c r="IS170" s="99"/>
      <c r="IT170" s="103"/>
      <c r="IU170" s="103"/>
      <c r="IV170" s="103"/>
    </row>
    <row r="171" spans="1:256" s="5" customFormat="1" ht="193.5" customHeight="1">
      <c r="A171" s="115" t="s">
        <v>2094</v>
      </c>
      <c r="B171" s="116" t="s">
        <v>2095</v>
      </c>
      <c r="C171" s="123" t="s">
        <v>2001</v>
      </c>
      <c r="D171" s="36">
        <f t="shared" si="41"/>
        <v>800</v>
      </c>
      <c r="E171" s="36">
        <f t="shared" si="42"/>
        <v>800</v>
      </c>
      <c r="F171" s="124">
        <v>800</v>
      </c>
      <c r="G171" s="124"/>
      <c r="H171" s="124"/>
      <c r="I171" s="124"/>
      <c r="J171" s="124"/>
      <c r="K171" s="70" t="s">
        <v>2096</v>
      </c>
      <c r="L171" s="212" t="s">
        <v>2097</v>
      </c>
      <c r="M171" s="298">
        <v>2011399</v>
      </c>
      <c r="N171" s="70" t="s">
        <v>2004</v>
      </c>
      <c r="O171" s="156" t="s">
        <v>1492</v>
      </c>
      <c r="P171" s="152" t="s">
        <v>2001</v>
      </c>
      <c r="Q171" s="165"/>
      <c r="R171" s="67"/>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176"/>
      <c r="IJ171" s="176"/>
      <c r="IK171" s="94"/>
      <c r="IL171" s="99"/>
      <c r="IM171" s="99"/>
      <c r="IN171" s="99"/>
      <c r="IO171" s="99"/>
      <c r="IP171" s="99"/>
      <c r="IQ171" s="99"/>
      <c r="IR171" s="99"/>
      <c r="IS171" s="99"/>
      <c r="IT171" s="103"/>
      <c r="IU171" s="103"/>
      <c r="IV171" s="103"/>
    </row>
    <row r="172" spans="1:256" s="5" customFormat="1" ht="103.5" customHeight="1">
      <c r="A172" s="115" t="s">
        <v>2098</v>
      </c>
      <c r="B172" s="119" t="s">
        <v>2099</v>
      </c>
      <c r="C172" s="120" t="s">
        <v>2100</v>
      </c>
      <c r="D172" s="36">
        <f t="shared" si="41"/>
        <v>940</v>
      </c>
      <c r="E172" s="36">
        <f t="shared" si="42"/>
        <v>940</v>
      </c>
      <c r="F172" s="121">
        <v>940</v>
      </c>
      <c r="G172" s="121"/>
      <c r="H172" s="36">
        <f>+I172+J172</f>
        <v>0</v>
      </c>
      <c r="I172" s="121"/>
      <c r="J172" s="121"/>
      <c r="K172" s="212" t="s">
        <v>2101</v>
      </c>
      <c r="L172" s="212" t="s">
        <v>2102</v>
      </c>
      <c r="M172" s="142">
        <v>2170101</v>
      </c>
      <c r="N172" s="143" t="s">
        <v>2103</v>
      </c>
      <c r="O172" s="144" t="s">
        <v>1498</v>
      </c>
      <c r="P172" s="212" t="s">
        <v>2100</v>
      </c>
      <c r="Q172" s="165"/>
      <c r="R172" s="84"/>
      <c r="S172" s="312"/>
      <c r="T172" s="312"/>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94"/>
      <c r="IL172" s="94"/>
      <c r="IM172" s="94"/>
      <c r="IN172" s="99"/>
      <c r="IO172" s="99"/>
      <c r="IP172" s="99"/>
      <c r="IQ172" s="99"/>
      <c r="IR172" s="99"/>
      <c r="IS172" s="99"/>
      <c r="IT172" s="103"/>
      <c r="IU172" s="103"/>
      <c r="IV172" s="103"/>
    </row>
    <row r="173" spans="1:256" s="5" customFormat="1" ht="87" customHeight="1">
      <c r="A173" s="115" t="s">
        <v>2104</v>
      </c>
      <c r="B173" s="119" t="s">
        <v>2105</v>
      </c>
      <c r="C173" s="120" t="s">
        <v>2100</v>
      </c>
      <c r="D173" s="36">
        <f aca="true" t="shared" si="44" ref="D172:D203">+E173+H173</f>
        <v>30</v>
      </c>
      <c r="E173" s="36">
        <f t="shared" si="42"/>
        <v>30</v>
      </c>
      <c r="F173" s="121">
        <v>30</v>
      </c>
      <c r="G173" s="121"/>
      <c r="H173" s="36">
        <f>+I173+J173</f>
        <v>0</v>
      </c>
      <c r="I173" s="121"/>
      <c r="J173" s="121"/>
      <c r="K173" s="212" t="s">
        <v>2106</v>
      </c>
      <c r="L173" s="212" t="s">
        <v>2107</v>
      </c>
      <c r="M173" s="142">
        <v>2170101</v>
      </c>
      <c r="N173" s="143" t="s">
        <v>2103</v>
      </c>
      <c r="O173" s="144" t="s">
        <v>1498</v>
      </c>
      <c r="P173" s="299" t="s">
        <v>2100</v>
      </c>
      <c r="Q173" s="166"/>
      <c r="R173" s="84"/>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94"/>
      <c r="IJ173" s="94"/>
      <c r="IK173" s="94"/>
      <c r="IL173" s="99"/>
      <c r="IM173" s="99"/>
      <c r="IN173" s="99"/>
      <c r="IO173" s="99"/>
      <c r="IP173" s="99"/>
      <c r="IQ173" s="99"/>
      <c r="IR173" s="99"/>
      <c r="IS173" s="99"/>
      <c r="IT173" s="103"/>
      <c r="IU173" s="103"/>
      <c r="IV173" s="103"/>
    </row>
    <row r="174" spans="1:256" s="5" customFormat="1" ht="87.75" customHeight="1">
      <c r="A174" s="264"/>
      <c r="B174" s="273" t="s">
        <v>2108</v>
      </c>
      <c r="C174" s="274"/>
      <c r="D174" s="36">
        <f t="shared" si="44"/>
        <v>261795</v>
      </c>
      <c r="E174" s="121">
        <f aca="true" t="shared" si="45" ref="E174:J174">+E175+E195</f>
        <v>104878</v>
      </c>
      <c r="F174" s="121">
        <f t="shared" si="45"/>
        <v>102776</v>
      </c>
      <c r="G174" s="121">
        <f t="shared" si="45"/>
        <v>2102</v>
      </c>
      <c r="H174" s="121">
        <f t="shared" si="45"/>
        <v>156917</v>
      </c>
      <c r="I174" s="121">
        <f t="shared" si="45"/>
        <v>156917</v>
      </c>
      <c r="J174" s="121">
        <f t="shared" si="45"/>
        <v>0</v>
      </c>
      <c r="K174" s="300"/>
      <c r="L174" s="145"/>
      <c r="M174" s="282"/>
      <c r="N174" s="281"/>
      <c r="O174" s="280"/>
      <c r="P174" s="281"/>
      <c r="Q174" s="165"/>
      <c r="R174" s="84"/>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94"/>
      <c r="IJ174" s="94"/>
      <c r="IK174" s="94"/>
      <c r="IL174" s="99"/>
      <c r="IM174" s="99"/>
      <c r="IN174" s="99"/>
      <c r="IO174" s="99"/>
      <c r="IP174" s="99"/>
      <c r="IQ174" s="99"/>
      <c r="IR174" s="99"/>
      <c r="IS174" s="99"/>
      <c r="IT174" s="103"/>
      <c r="IU174" s="103"/>
      <c r="IV174" s="103"/>
    </row>
    <row r="175" spans="1:256" s="73" customFormat="1" ht="39" customHeight="1">
      <c r="A175" s="264"/>
      <c r="B175" s="273" t="s">
        <v>2109</v>
      </c>
      <c r="C175" s="274"/>
      <c r="D175" s="36">
        <f t="shared" si="44"/>
        <v>209047</v>
      </c>
      <c r="E175" s="121">
        <f>SUM(E176:E194)</f>
        <v>60180</v>
      </c>
      <c r="F175" s="121">
        <f>SUM(F176:F194)</f>
        <v>60180</v>
      </c>
      <c r="G175" s="121">
        <f>SUM(G176:G194)</f>
        <v>0</v>
      </c>
      <c r="H175" s="121">
        <f>SUM(H176:H194)</f>
        <v>148867</v>
      </c>
      <c r="I175" s="121">
        <f>SUM(I176:I194)</f>
        <v>148867</v>
      </c>
      <c r="J175" s="121">
        <f>SUM(J176:J193)</f>
        <v>0</v>
      </c>
      <c r="K175" s="300"/>
      <c r="L175" s="145"/>
      <c r="M175" s="282"/>
      <c r="N175" s="281"/>
      <c r="O175" s="280"/>
      <c r="P175" s="281"/>
      <c r="Q175" s="165"/>
      <c r="R175" s="67"/>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94"/>
      <c r="IJ175" s="94"/>
      <c r="IK175" s="94"/>
      <c r="IL175" s="99"/>
      <c r="IM175" s="99"/>
      <c r="IN175" s="99"/>
      <c r="IO175" s="99"/>
      <c r="IP175" s="99"/>
      <c r="IQ175" s="99"/>
      <c r="IR175" s="99"/>
      <c r="IS175" s="99"/>
      <c r="IT175" s="103"/>
      <c r="IU175" s="103"/>
      <c r="IV175" s="103"/>
    </row>
    <row r="176" spans="1:256" s="6" customFormat="1" ht="171" customHeight="1">
      <c r="A176" s="115" t="s">
        <v>2110</v>
      </c>
      <c r="B176" s="122" t="s">
        <v>2111</v>
      </c>
      <c r="C176" s="123" t="s">
        <v>1804</v>
      </c>
      <c r="D176" s="36">
        <f t="shared" si="44"/>
        <v>14000</v>
      </c>
      <c r="E176" s="36">
        <f aca="true" t="shared" si="46" ref="E176:E189">+F176+G176</f>
        <v>0</v>
      </c>
      <c r="F176" s="36"/>
      <c r="G176" s="36"/>
      <c r="H176" s="36">
        <f>+I176+J176</f>
        <v>14000</v>
      </c>
      <c r="I176" s="36">
        <v>14000</v>
      </c>
      <c r="J176" s="118"/>
      <c r="K176" s="70" t="s">
        <v>2112</v>
      </c>
      <c r="L176" s="70" t="s">
        <v>2113</v>
      </c>
      <c r="M176" s="74" t="s">
        <v>1916</v>
      </c>
      <c r="N176" s="75" t="s">
        <v>1530</v>
      </c>
      <c r="O176" s="151" t="s">
        <v>1492</v>
      </c>
      <c r="P176" s="152" t="s">
        <v>1804</v>
      </c>
      <c r="Q176" s="165"/>
      <c r="R176" s="67"/>
      <c r="II176" s="94"/>
      <c r="IJ176" s="94"/>
      <c r="IK176" s="94"/>
      <c r="IL176" s="99"/>
      <c r="IM176" s="99"/>
      <c r="IN176" s="99"/>
      <c r="IO176" s="99"/>
      <c r="IP176" s="99"/>
      <c r="IQ176" s="99"/>
      <c r="IR176" s="99"/>
      <c r="IS176" s="99"/>
      <c r="IT176" s="103"/>
      <c r="IU176" s="103"/>
      <c r="IV176" s="103"/>
    </row>
    <row r="177" spans="1:256" s="6" customFormat="1" ht="121.5" customHeight="1">
      <c r="A177" s="115" t="s">
        <v>2114</v>
      </c>
      <c r="B177" s="122" t="s">
        <v>2115</v>
      </c>
      <c r="C177" s="123" t="s">
        <v>1804</v>
      </c>
      <c r="D177" s="36">
        <f t="shared" si="44"/>
        <v>3000</v>
      </c>
      <c r="E177" s="36">
        <f t="shared" si="46"/>
        <v>0</v>
      </c>
      <c r="F177" s="36"/>
      <c r="G177" s="36"/>
      <c r="H177" s="36">
        <f>+I177+J177</f>
        <v>3000</v>
      </c>
      <c r="I177" s="36">
        <v>3000</v>
      </c>
      <c r="J177" s="36"/>
      <c r="K177" s="70" t="s">
        <v>2116</v>
      </c>
      <c r="L177" s="70" t="s">
        <v>2117</v>
      </c>
      <c r="M177" s="74" t="s">
        <v>1916</v>
      </c>
      <c r="N177" s="75" t="s">
        <v>1530</v>
      </c>
      <c r="O177" s="151" t="s">
        <v>1492</v>
      </c>
      <c r="P177" s="152" t="s">
        <v>1804</v>
      </c>
      <c r="Q177" s="313"/>
      <c r="R177" s="80"/>
      <c r="II177" s="94"/>
      <c r="IJ177" s="94"/>
      <c r="IK177" s="94"/>
      <c r="IL177" s="99"/>
      <c r="IM177" s="99"/>
      <c r="IN177" s="99"/>
      <c r="IO177" s="99"/>
      <c r="IP177" s="99"/>
      <c r="IQ177" s="99"/>
      <c r="IR177" s="99"/>
      <c r="IS177" s="99"/>
      <c r="IT177" s="103"/>
      <c r="IU177" s="103"/>
      <c r="IV177" s="103"/>
    </row>
    <row r="178" spans="1:256" s="7" customFormat="1" ht="84.75" customHeight="1">
      <c r="A178" s="115" t="s">
        <v>2118</v>
      </c>
      <c r="B178" s="277" t="s">
        <v>2119</v>
      </c>
      <c r="C178" s="278" t="s">
        <v>1900</v>
      </c>
      <c r="D178" s="36">
        <f t="shared" si="44"/>
        <v>1000</v>
      </c>
      <c r="E178" s="121">
        <f t="shared" si="46"/>
        <v>1000</v>
      </c>
      <c r="F178" s="121">
        <v>1000</v>
      </c>
      <c r="G178" s="121"/>
      <c r="H178" s="121">
        <f>+I178+J178</f>
        <v>0</v>
      </c>
      <c r="I178" s="121"/>
      <c r="J178" s="121"/>
      <c r="K178" s="150" t="s">
        <v>2120</v>
      </c>
      <c r="L178" s="301" t="s">
        <v>2121</v>
      </c>
      <c r="M178" s="298">
        <v>2120399</v>
      </c>
      <c r="N178" s="281" t="s">
        <v>1524</v>
      </c>
      <c r="O178" s="302" t="s">
        <v>1525</v>
      </c>
      <c r="P178" s="281" t="s">
        <v>2065</v>
      </c>
      <c r="Q178" s="165"/>
      <c r="R178" s="67"/>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c r="CY178" s="83"/>
      <c r="CZ178" s="83"/>
      <c r="DA178" s="83"/>
      <c r="DB178" s="83"/>
      <c r="DC178" s="83"/>
      <c r="DD178" s="83"/>
      <c r="DE178" s="83"/>
      <c r="DF178" s="83"/>
      <c r="DG178" s="83"/>
      <c r="DH178" s="83"/>
      <c r="DI178" s="83"/>
      <c r="DJ178" s="83"/>
      <c r="DK178" s="83"/>
      <c r="DL178" s="83"/>
      <c r="DM178" s="83"/>
      <c r="DN178" s="83"/>
      <c r="DO178" s="83"/>
      <c r="DP178" s="83"/>
      <c r="DQ178" s="83"/>
      <c r="DR178" s="83"/>
      <c r="DS178" s="83"/>
      <c r="DT178" s="83"/>
      <c r="DU178" s="83"/>
      <c r="DV178" s="83"/>
      <c r="DW178" s="83"/>
      <c r="DX178" s="83"/>
      <c r="DY178" s="83"/>
      <c r="DZ178" s="83"/>
      <c r="EA178" s="83"/>
      <c r="EB178" s="83"/>
      <c r="EC178" s="83"/>
      <c r="ED178" s="83"/>
      <c r="EE178" s="83"/>
      <c r="EF178" s="83"/>
      <c r="EG178" s="83"/>
      <c r="EH178" s="83"/>
      <c r="EI178" s="83"/>
      <c r="EJ178" s="83"/>
      <c r="EK178" s="83"/>
      <c r="EL178" s="83"/>
      <c r="EM178" s="83"/>
      <c r="EN178" s="83"/>
      <c r="EO178" s="83"/>
      <c r="EP178" s="83"/>
      <c r="EQ178" s="83"/>
      <c r="ER178" s="83"/>
      <c r="ES178" s="83"/>
      <c r="ET178" s="83"/>
      <c r="EU178" s="83"/>
      <c r="EV178" s="83"/>
      <c r="EW178" s="83"/>
      <c r="EX178" s="83"/>
      <c r="EY178" s="83"/>
      <c r="EZ178" s="83"/>
      <c r="FA178" s="83"/>
      <c r="FB178" s="83"/>
      <c r="FC178" s="83"/>
      <c r="FD178" s="83"/>
      <c r="FE178" s="83"/>
      <c r="FF178" s="83"/>
      <c r="FG178" s="83"/>
      <c r="FH178" s="83"/>
      <c r="FI178" s="83"/>
      <c r="FJ178" s="83"/>
      <c r="FK178" s="83"/>
      <c r="FL178" s="83"/>
      <c r="FM178" s="83"/>
      <c r="FN178" s="83"/>
      <c r="FO178" s="83"/>
      <c r="FP178" s="83"/>
      <c r="FQ178" s="83"/>
      <c r="FR178" s="83"/>
      <c r="FS178" s="83"/>
      <c r="FT178" s="83"/>
      <c r="FU178" s="83"/>
      <c r="FV178" s="83"/>
      <c r="FW178" s="83"/>
      <c r="FX178" s="83"/>
      <c r="FY178" s="83"/>
      <c r="FZ178" s="83"/>
      <c r="GA178" s="83"/>
      <c r="GB178" s="83"/>
      <c r="GC178" s="83"/>
      <c r="GD178" s="83"/>
      <c r="GE178" s="83"/>
      <c r="GF178" s="83"/>
      <c r="GG178" s="83"/>
      <c r="GH178" s="83"/>
      <c r="GI178" s="83"/>
      <c r="GJ178" s="83"/>
      <c r="GK178" s="83"/>
      <c r="GL178" s="83"/>
      <c r="GM178" s="83"/>
      <c r="GN178" s="83"/>
      <c r="GO178" s="83"/>
      <c r="GP178" s="83"/>
      <c r="GQ178" s="83"/>
      <c r="GR178" s="83"/>
      <c r="GS178" s="83"/>
      <c r="GT178" s="83"/>
      <c r="GU178" s="83"/>
      <c r="GV178" s="83"/>
      <c r="GW178" s="83"/>
      <c r="GX178" s="83"/>
      <c r="GY178" s="83"/>
      <c r="GZ178" s="83"/>
      <c r="HA178" s="83"/>
      <c r="HB178" s="83"/>
      <c r="HC178" s="83"/>
      <c r="HD178" s="83"/>
      <c r="HE178" s="83"/>
      <c r="HF178" s="83"/>
      <c r="HG178" s="83"/>
      <c r="HH178" s="83"/>
      <c r="HI178" s="83"/>
      <c r="HJ178" s="83"/>
      <c r="HK178" s="83"/>
      <c r="HL178" s="83"/>
      <c r="HM178" s="83"/>
      <c r="HN178" s="83"/>
      <c r="HO178" s="83"/>
      <c r="HP178" s="83"/>
      <c r="HQ178" s="83"/>
      <c r="HR178" s="83"/>
      <c r="HS178" s="83"/>
      <c r="HT178" s="83"/>
      <c r="HU178" s="83"/>
      <c r="HV178" s="83"/>
      <c r="HW178" s="83"/>
      <c r="HX178" s="83"/>
      <c r="HY178" s="83"/>
      <c r="HZ178" s="83"/>
      <c r="IA178" s="83"/>
      <c r="IB178" s="83"/>
      <c r="IC178" s="83"/>
      <c r="ID178" s="83"/>
      <c r="IE178" s="83"/>
      <c r="IF178" s="83"/>
      <c r="IG178" s="83"/>
      <c r="IH178" s="83"/>
      <c r="II178" s="95"/>
      <c r="IJ178" s="95"/>
      <c r="IK178" s="95"/>
      <c r="IL178" s="99"/>
      <c r="IM178" s="99"/>
      <c r="IN178" s="99"/>
      <c r="IO178" s="99"/>
      <c r="IP178" s="99"/>
      <c r="IQ178" s="99"/>
      <c r="IR178" s="99"/>
      <c r="IS178" s="99"/>
      <c r="IT178" s="103"/>
      <c r="IU178" s="103"/>
      <c r="IV178" s="103"/>
    </row>
    <row r="179" spans="1:256" s="6" customFormat="1" ht="87" customHeight="1">
      <c r="A179" s="115" t="s">
        <v>2122</v>
      </c>
      <c r="B179" s="119" t="s">
        <v>2123</v>
      </c>
      <c r="C179" s="120" t="s">
        <v>1521</v>
      </c>
      <c r="D179" s="36">
        <f t="shared" si="44"/>
        <v>1000</v>
      </c>
      <c r="E179" s="36">
        <f t="shared" si="46"/>
        <v>0</v>
      </c>
      <c r="F179" s="36"/>
      <c r="G179" s="36"/>
      <c r="H179" s="36">
        <f>+I179+J179</f>
        <v>1000</v>
      </c>
      <c r="I179" s="36">
        <v>1000</v>
      </c>
      <c r="J179" s="36"/>
      <c r="K179" s="157" t="s">
        <v>2124</v>
      </c>
      <c r="L179" s="157" t="s">
        <v>2125</v>
      </c>
      <c r="M179" s="74" t="s">
        <v>1916</v>
      </c>
      <c r="N179" s="75" t="s">
        <v>1530</v>
      </c>
      <c r="O179" s="302" t="s">
        <v>1525</v>
      </c>
      <c r="P179" s="281" t="s">
        <v>1521</v>
      </c>
      <c r="Q179" s="165"/>
      <c r="R179" s="84"/>
      <c r="II179" s="94"/>
      <c r="IJ179" s="94"/>
      <c r="IK179" s="94"/>
      <c r="IL179" s="99"/>
      <c r="IM179" s="99"/>
      <c r="IN179" s="99"/>
      <c r="IO179" s="99"/>
      <c r="IP179" s="99"/>
      <c r="IQ179" s="99"/>
      <c r="IR179" s="99"/>
      <c r="IS179" s="99"/>
      <c r="IT179" s="103"/>
      <c r="IU179" s="103"/>
      <c r="IV179" s="103"/>
    </row>
    <row r="180" spans="1:256" s="6" customFormat="1" ht="91.5" customHeight="1">
      <c r="A180" s="115" t="s">
        <v>2126</v>
      </c>
      <c r="B180" s="277" t="s">
        <v>2127</v>
      </c>
      <c r="C180" s="278" t="s">
        <v>1900</v>
      </c>
      <c r="D180" s="36">
        <f t="shared" si="44"/>
        <v>10000</v>
      </c>
      <c r="E180" s="121">
        <f t="shared" si="46"/>
        <v>0</v>
      </c>
      <c r="F180" s="121"/>
      <c r="G180" s="121"/>
      <c r="H180" s="121">
        <f>+I180+J180</f>
        <v>10000</v>
      </c>
      <c r="I180" s="121">
        <v>10000</v>
      </c>
      <c r="J180" s="121"/>
      <c r="K180" s="145" t="s">
        <v>2128</v>
      </c>
      <c r="L180" s="157" t="s">
        <v>2129</v>
      </c>
      <c r="M180" s="74" t="s">
        <v>1916</v>
      </c>
      <c r="N180" s="75" t="s">
        <v>1530</v>
      </c>
      <c r="O180" s="302" t="s">
        <v>1525</v>
      </c>
      <c r="P180" s="281" t="s">
        <v>2065</v>
      </c>
      <c r="Q180" s="167"/>
      <c r="R180" s="84"/>
      <c r="II180" s="94"/>
      <c r="IJ180" s="94"/>
      <c r="IK180" s="94"/>
      <c r="IL180" s="99"/>
      <c r="IM180" s="99"/>
      <c r="IN180" s="99"/>
      <c r="IO180" s="99"/>
      <c r="IP180" s="99"/>
      <c r="IQ180" s="99"/>
      <c r="IR180" s="99"/>
      <c r="IS180" s="99"/>
      <c r="IT180" s="103"/>
      <c r="IU180" s="103"/>
      <c r="IV180" s="103"/>
    </row>
    <row r="181" spans="1:256" s="8" customFormat="1" ht="87.75" customHeight="1">
      <c r="A181" s="115" t="s">
        <v>2130</v>
      </c>
      <c r="B181" s="277" t="s">
        <v>2131</v>
      </c>
      <c r="C181" s="120" t="s">
        <v>1521</v>
      </c>
      <c r="D181" s="36">
        <f t="shared" si="44"/>
        <v>2000</v>
      </c>
      <c r="E181" s="36">
        <f t="shared" si="46"/>
        <v>2000</v>
      </c>
      <c r="F181" s="121">
        <v>2000</v>
      </c>
      <c r="G181" s="121"/>
      <c r="H181" s="121"/>
      <c r="I181" s="121"/>
      <c r="J181" s="121"/>
      <c r="K181" s="145" t="s">
        <v>2132</v>
      </c>
      <c r="L181" s="301" t="s">
        <v>2121</v>
      </c>
      <c r="M181" s="298">
        <v>2120399</v>
      </c>
      <c r="N181" s="281" t="s">
        <v>1524</v>
      </c>
      <c r="O181" s="302" t="s">
        <v>1525</v>
      </c>
      <c r="P181" s="281" t="s">
        <v>2065</v>
      </c>
      <c r="Q181" s="165"/>
      <c r="R181" s="67"/>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94"/>
      <c r="IJ181" s="94"/>
      <c r="IK181" s="94"/>
      <c r="IL181" s="99"/>
      <c r="IM181" s="99"/>
      <c r="IN181" s="99"/>
      <c r="IO181" s="99"/>
      <c r="IP181" s="99"/>
      <c r="IQ181" s="99"/>
      <c r="IR181" s="99"/>
      <c r="IS181" s="99"/>
      <c r="IT181" s="103"/>
      <c r="IU181" s="103"/>
      <c r="IV181" s="103"/>
    </row>
    <row r="182" spans="1:256" s="6" customFormat="1" ht="76.5" customHeight="1">
      <c r="A182" s="115" t="s">
        <v>2133</v>
      </c>
      <c r="B182" s="277" t="s">
        <v>2134</v>
      </c>
      <c r="C182" s="120" t="s">
        <v>1521</v>
      </c>
      <c r="D182" s="36">
        <f t="shared" si="44"/>
        <v>40000</v>
      </c>
      <c r="E182" s="36">
        <f t="shared" si="46"/>
        <v>40000</v>
      </c>
      <c r="F182" s="36">
        <v>40000</v>
      </c>
      <c r="G182" s="36"/>
      <c r="H182" s="36">
        <f aca="true" t="shared" si="47" ref="H182:H188">+I182+J182</f>
        <v>0</v>
      </c>
      <c r="I182" s="36"/>
      <c r="J182" s="36"/>
      <c r="K182" s="145" t="s">
        <v>2135</v>
      </c>
      <c r="L182" s="145" t="s">
        <v>2136</v>
      </c>
      <c r="M182" s="298">
        <v>2120399</v>
      </c>
      <c r="N182" s="281" t="s">
        <v>1524</v>
      </c>
      <c r="O182" s="302" t="s">
        <v>1525</v>
      </c>
      <c r="P182" s="281" t="s">
        <v>1521</v>
      </c>
      <c r="Q182" s="167"/>
      <c r="R182" s="85"/>
      <c r="II182" s="94"/>
      <c r="IJ182" s="94"/>
      <c r="IK182" s="94"/>
      <c r="IL182" s="99"/>
      <c r="IM182" s="99"/>
      <c r="IN182" s="99"/>
      <c r="IO182" s="99"/>
      <c r="IP182" s="99"/>
      <c r="IQ182" s="99"/>
      <c r="IR182" s="99"/>
      <c r="IS182" s="99"/>
      <c r="IT182" s="103"/>
      <c r="IU182" s="103"/>
      <c r="IV182" s="103"/>
    </row>
    <row r="183" spans="1:256" s="6" customFormat="1" ht="78" customHeight="1">
      <c r="A183" s="115" t="s">
        <v>2137</v>
      </c>
      <c r="B183" s="116" t="s">
        <v>2138</v>
      </c>
      <c r="C183" s="117" t="s">
        <v>1343</v>
      </c>
      <c r="D183" s="36">
        <f t="shared" si="44"/>
        <v>6000</v>
      </c>
      <c r="E183" s="118">
        <f t="shared" si="46"/>
        <v>3080</v>
      </c>
      <c r="F183" s="118">
        <v>3080</v>
      </c>
      <c r="G183" s="118"/>
      <c r="H183" s="118">
        <f t="shared" si="47"/>
        <v>2920</v>
      </c>
      <c r="I183" s="118">
        <v>2920</v>
      </c>
      <c r="J183" s="118"/>
      <c r="K183" s="141" t="s">
        <v>2139</v>
      </c>
      <c r="L183" s="141" t="s">
        <v>2140</v>
      </c>
      <c r="M183" s="142" t="s">
        <v>2141</v>
      </c>
      <c r="N183" s="143" t="s">
        <v>2142</v>
      </c>
      <c r="O183" s="144" t="s">
        <v>1905</v>
      </c>
      <c r="P183" s="303" t="s">
        <v>2143</v>
      </c>
      <c r="Q183" s="166"/>
      <c r="R183" s="86"/>
      <c r="II183" s="94"/>
      <c r="IJ183" s="94"/>
      <c r="IK183" s="94"/>
      <c r="IL183" s="99"/>
      <c r="IM183" s="99"/>
      <c r="IN183" s="99"/>
      <c r="IO183" s="99"/>
      <c r="IP183" s="99"/>
      <c r="IQ183" s="99"/>
      <c r="IR183" s="99"/>
      <c r="IS183" s="99"/>
      <c r="IT183" s="103"/>
      <c r="IU183" s="103"/>
      <c r="IV183" s="103"/>
    </row>
    <row r="184" spans="1:256" s="6" customFormat="1" ht="141.75" customHeight="1">
      <c r="A184" s="115" t="s">
        <v>2144</v>
      </c>
      <c r="B184" s="119" t="s">
        <v>2145</v>
      </c>
      <c r="C184" s="278" t="s">
        <v>1900</v>
      </c>
      <c r="D184" s="36">
        <f t="shared" si="44"/>
        <v>2100</v>
      </c>
      <c r="E184" s="36">
        <f t="shared" si="46"/>
        <v>2100</v>
      </c>
      <c r="F184" s="36">
        <v>2100</v>
      </c>
      <c r="G184" s="36"/>
      <c r="H184" s="36">
        <f t="shared" si="47"/>
        <v>0</v>
      </c>
      <c r="I184" s="36"/>
      <c r="J184" s="36"/>
      <c r="K184" s="212" t="s">
        <v>2146</v>
      </c>
      <c r="L184" s="301" t="s">
        <v>2147</v>
      </c>
      <c r="M184" s="298">
        <v>2120399</v>
      </c>
      <c r="N184" s="281" t="s">
        <v>1524</v>
      </c>
      <c r="O184" s="302" t="s">
        <v>1525</v>
      </c>
      <c r="P184" s="281" t="s">
        <v>2065</v>
      </c>
      <c r="Q184" s="166"/>
      <c r="R184" s="86"/>
      <c r="II184" s="94"/>
      <c r="IJ184" s="94"/>
      <c r="IK184" s="94"/>
      <c r="IL184" s="99"/>
      <c r="IM184" s="99"/>
      <c r="IN184" s="99"/>
      <c r="IO184" s="99"/>
      <c r="IP184" s="99"/>
      <c r="IQ184" s="99"/>
      <c r="IR184" s="99"/>
      <c r="IS184" s="99"/>
      <c r="IT184" s="103"/>
      <c r="IU184" s="103"/>
      <c r="IV184" s="103"/>
    </row>
    <row r="185" spans="1:253" s="9" customFormat="1" ht="73.5" customHeight="1">
      <c r="A185" s="115" t="s">
        <v>2148</v>
      </c>
      <c r="B185" s="119" t="s">
        <v>2149</v>
      </c>
      <c r="C185" s="120" t="s">
        <v>1521</v>
      </c>
      <c r="D185" s="36">
        <f t="shared" si="44"/>
        <v>1700</v>
      </c>
      <c r="E185" s="36">
        <f t="shared" si="46"/>
        <v>1700</v>
      </c>
      <c r="F185" s="36">
        <v>1700</v>
      </c>
      <c r="G185" s="36"/>
      <c r="H185" s="36">
        <f t="shared" si="47"/>
        <v>0</v>
      </c>
      <c r="I185" s="36"/>
      <c r="J185" s="36"/>
      <c r="K185" s="145" t="s">
        <v>2150</v>
      </c>
      <c r="L185" s="145" t="s">
        <v>2151</v>
      </c>
      <c r="M185" s="298">
        <v>2120399</v>
      </c>
      <c r="N185" s="281" t="s">
        <v>1524</v>
      </c>
      <c r="O185" s="302" t="s">
        <v>1525</v>
      </c>
      <c r="P185" s="281" t="s">
        <v>1521</v>
      </c>
      <c r="Q185" s="87"/>
      <c r="R185" s="87"/>
      <c r="II185" s="19"/>
      <c r="IJ185" s="19"/>
      <c r="IK185" s="19"/>
      <c r="IL185" s="20"/>
      <c r="IM185" s="20"/>
      <c r="IN185" s="20"/>
      <c r="IO185" s="20"/>
      <c r="IP185" s="20"/>
      <c r="IQ185" s="20"/>
      <c r="IR185" s="20"/>
      <c r="IS185" s="20"/>
    </row>
    <row r="186" spans="1:253" s="9" customFormat="1" ht="81.75" customHeight="1">
      <c r="A186" s="115" t="s">
        <v>2152</v>
      </c>
      <c r="B186" s="119" t="s">
        <v>2153</v>
      </c>
      <c r="C186" s="278" t="s">
        <v>1900</v>
      </c>
      <c r="D186" s="36">
        <f t="shared" si="44"/>
        <v>3000</v>
      </c>
      <c r="E186" s="36">
        <f t="shared" si="46"/>
        <v>0</v>
      </c>
      <c r="F186" s="36"/>
      <c r="G186" s="36"/>
      <c r="H186" s="36">
        <f t="shared" si="47"/>
        <v>3000</v>
      </c>
      <c r="I186" s="36">
        <v>3000</v>
      </c>
      <c r="J186" s="36"/>
      <c r="K186" s="304" t="s">
        <v>2154</v>
      </c>
      <c r="L186" s="301" t="s">
        <v>2155</v>
      </c>
      <c r="M186" s="74" t="s">
        <v>1916</v>
      </c>
      <c r="N186" s="281" t="s">
        <v>1530</v>
      </c>
      <c r="O186" s="302" t="s">
        <v>1525</v>
      </c>
      <c r="P186" s="281" t="s">
        <v>2065</v>
      </c>
      <c r="Q186" s="87"/>
      <c r="R186" s="87"/>
      <c r="II186" s="19"/>
      <c r="IJ186" s="19"/>
      <c r="IK186" s="19"/>
      <c r="IL186" s="20"/>
      <c r="IM186" s="20"/>
      <c r="IN186" s="20"/>
      <c r="IO186" s="20"/>
      <c r="IP186" s="20"/>
      <c r="IQ186" s="20"/>
      <c r="IR186" s="20"/>
      <c r="IS186" s="20"/>
    </row>
    <row r="187" spans="1:253" s="9" customFormat="1" ht="156.75" customHeight="1">
      <c r="A187" s="115" t="s">
        <v>2156</v>
      </c>
      <c r="B187" s="277" t="s">
        <v>2157</v>
      </c>
      <c r="C187" s="120" t="s">
        <v>1521</v>
      </c>
      <c r="D187" s="36">
        <f t="shared" si="44"/>
        <v>25000</v>
      </c>
      <c r="E187" s="36">
        <f t="shared" si="46"/>
        <v>5000</v>
      </c>
      <c r="F187" s="36">
        <v>5000</v>
      </c>
      <c r="G187" s="36"/>
      <c r="H187" s="36">
        <f t="shared" si="47"/>
        <v>20000</v>
      </c>
      <c r="I187" s="36">
        <v>20000</v>
      </c>
      <c r="J187" s="121"/>
      <c r="K187" s="148" t="s">
        <v>2158</v>
      </c>
      <c r="L187" s="145" t="s">
        <v>2159</v>
      </c>
      <c r="M187" s="298" t="s">
        <v>2160</v>
      </c>
      <c r="N187" s="281" t="s">
        <v>2161</v>
      </c>
      <c r="O187" s="302" t="s">
        <v>1525</v>
      </c>
      <c r="P187" s="281" t="s">
        <v>2065</v>
      </c>
      <c r="Q187" s="87"/>
      <c r="R187" s="87"/>
      <c r="II187" s="19"/>
      <c r="IJ187" s="19"/>
      <c r="IK187" s="19"/>
      <c r="IL187" s="20"/>
      <c r="IM187" s="20"/>
      <c r="IN187" s="20"/>
      <c r="IO187" s="20"/>
      <c r="IP187" s="20"/>
      <c r="IQ187" s="20"/>
      <c r="IR187" s="20"/>
      <c r="IS187" s="20"/>
    </row>
    <row r="188" spans="1:253" s="9" customFormat="1" ht="70.5" customHeight="1">
      <c r="A188" s="115" t="s">
        <v>2162</v>
      </c>
      <c r="B188" s="119" t="s">
        <v>2163</v>
      </c>
      <c r="C188" s="120" t="s">
        <v>1900</v>
      </c>
      <c r="D188" s="36">
        <f t="shared" si="44"/>
        <v>2000</v>
      </c>
      <c r="E188" s="36">
        <f t="shared" si="46"/>
        <v>0</v>
      </c>
      <c r="F188" s="36"/>
      <c r="G188" s="121"/>
      <c r="H188" s="36">
        <f t="shared" si="47"/>
        <v>2000</v>
      </c>
      <c r="I188" s="121">
        <v>2000</v>
      </c>
      <c r="J188" s="121"/>
      <c r="K188" s="304" t="s">
        <v>2164</v>
      </c>
      <c r="L188" s="301" t="s">
        <v>2165</v>
      </c>
      <c r="M188" s="298" t="s">
        <v>1916</v>
      </c>
      <c r="N188" s="281" t="s">
        <v>1530</v>
      </c>
      <c r="O188" s="280" t="s">
        <v>1525</v>
      </c>
      <c r="P188" s="281" t="s">
        <v>1521</v>
      </c>
      <c r="Q188" s="87"/>
      <c r="R188" s="87"/>
      <c r="II188" s="19"/>
      <c r="IJ188" s="19"/>
      <c r="IK188" s="19"/>
      <c r="IL188" s="20"/>
      <c r="IM188" s="20"/>
      <c r="IN188" s="20"/>
      <c r="IO188" s="20"/>
      <c r="IP188" s="20"/>
      <c r="IQ188" s="20"/>
      <c r="IR188" s="20"/>
      <c r="IS188" s="20"/>
    </row>
    <row r="189" spans="1:253" s="9" customFormat="1" ht="124.5" customHeight="1">
      <c r="A189" s="115" t="s">
        <v>2166</v>
      </c>
      <c r="B189" s="279" t="s">
        <v>2167</v>
      </c>
      <c r="C189" s="120" t="s">
        <v>2168</v>
      </c>
      <c r="D189" s="36">
        <f t="shared" si="44"/>
        <v>2000</v>
      </c>
      <c r="E189" s="36">
        <f t="shared" si="46"/>
        <v>2000</v>
      </c>
      <c r="F189" s="36">
        <v>2000</v>
      </c>
      <c r="G189" s="121"/>
      <c r="H189" s="36"/>
      <c r="I189" s="121"/>
      <c r="J189" s="121"/>
      <c r="K189" s="305" t="s">
        <v>2169</v>
      </c>
      <c r="L189" s="145" t="s">
        <v>2170</v>
      </c>
      <c r="M189" s="298">
        <v>2010303</v>
      </c>
      <c r="N189" s="306" t="s">
        <v>2171</v>
      </c>
      <c r="O189" s="306" t="s">
        <v>1498</v>
      </c>
      <c r="P189" s="281" t="s">
        <v>2172</v>
      </c>
      <c r="Q189" s="87"/>
      <c r="R189" s="87"/>
      <c r="II189" s="19"/>
      <c r="IJ189" s="19"/>
      <c r="IK189" s="19"/>
      <c r="IL189" s="20"/>
      <c r="IM189" s="20"/>
      <c r="IN189" s="20"/>
      <c r="IO189" s="20"/>
      <c r="IP189" s="20"/>
      <c r="IQ189" s="20"/>
      <c r="IR189" s="20"/>
      <c r="IS189" s="20"/>
    </row>
    <row r="190" spans="1:253" s="9" customFormat="1" ht="129.75" customHeight="1">
      <c r="A190" s="115" t="s">
        <v>2173</v>
      </c>
      <c r="B190" s="119" t="s">
        <v>2174</v>
      </c>
      <c r="C190" s="120" t="s">
        <v>1897</v>
      </c>
      <c r="D190" s="36">
        <f t="shared" si="44"/>
        <v>20000</v>
      </c>
      <c r="E190" s="36"/>
      <c r="F190" s="36"/>
      <c r="G190" s="36"/>
      <c r="H190" s="36">
        <f>+I190+J190</f>
        <v>20000</v>
      </c>
      <c r="I190" s="36">
        <f>20000</f>
        <v>20000</v>
      </c>
      <c r="J190" s="121"/>
      <c r="K190" s="157" t="s">
        <v>2175</v>
      </c>
      <c r="L190" s="157" t="s">
        <v>2176</v>
      </c>
      <c r="M190" s="298">
        <v>2120899</v>
      </c>
      <c r="N190" s="281" t="s">
        <v>1530</v>
      </c>
      <c r="O190" s="302" t="s">
        <v>1525</v>
      </c>
      <c r="P190" s="281" t="s">
        <v>1897</v>
      </c>
      <c r="Q190" s="87"/>
      <c r="R190" s="87"/>
      <c r="II190" s="19"/>
      <c r="IJ190" s="19"/>
      <c r="IK190" s="19"/>
      <c r="IL190" s="20"/>
      <c r="IM190" s="20"/>
      <c r="IN190" s="20"/>
      <c r="IO190" s="20"/>
      <c r="IP190" s="20"/>
      <c r="IQ190" s="20"/>
      <c r="IR190" s="20"/>
      <c r="IS190" s="20"/>
    </row>
    <row r="191" spans="1:253" s="9" customFormat="1" ht="129" customHeight="1">
      <c r="A191" s="115" t="s">
        <v>2177</v>
      </c>
      <c r="B191" s="119" t="s">
        <v>2178</v>
      </c>
      <c r="C191" s="120" t="s">
        <v>1897</v>
      </c>
      <c r="D191" s="36">
        <f t="shared" si="44"/>
        <v>25947</v>
      </c>
      <c r="E191" s="36"/>
      <c r="F191" s="36"/>
      <c r="G191" s="36"/>
      <c r="H191" s="36">
        <f>+I191+J191</f>
        <v>25947</v>
      </c>
      <c r="I191" s="36">
        <v>25947</v>
      </c>
      <c r="J191" s="121"/>
      <c r="K191" s="157" t="s">
        <v>2179</v>
      </c>
      <c r="L191" s="157" t="s">
        <v>2180</v>
      </c>
      <c r="M191" s="298">
        <v>2120899</v>
      </c>
      <c r="N191" s="281" t="s">
        <v>1530</v>
      </c>
      <c r="O191" s="302" t="s">
        <v>1525</v>
      </c>
      <c r="P191" s="281" t="s">
        <v>1897</v>
      </c>
      <c r="Q191" s="87"/>
      <c r="R191" s="87"/>
      <c r="II191" s="19"/>
      <c r="IJ191" s="19"/>
      <c r="IK191" s="19"/>
      <c r="IL191" s="20"/>
      <c r="IM191" s="20"/>
      <c r="IN191" s="20"/>
      <c r="IO191" s="20"/>
      <c r="IP191" s="20"/>
      <c r="IQ191" s="20"/>
      <c r="IR191" s="20"/>
      <c r="IS191" s="20"/>
    </row>
    <row r="192" spans="1:253" s="9" customFormat="1" ht="166.5" customHeight="1">
      <c r="A192" s="115" t="s">
        <v>2181</v>
      </c>
      <c r="B192" s="119" t="s">
        <v>2182</v>
      </c>
      <c r="C192" s="120" t="s">
        <v>1900</v>
      </c>
      <c r="D192" s="36">
        <f t="shared" si="44"/>
        <v>40000</v>
      </c>
      <c r="E192" s="121">
        <f>+F192+G192</f>
        <v>0</v>
      </c>
      <c r="F192" s="121"/>
      <c r="G192" s="121"/>
      <c r="H192" s="121">
        <f>+I192+J192</f>
        <v>40000</v>
      </c>
      <c r="I192" s="121">
        <v>40000</v>
      </c>
      <c r="J192" s="121"/>
      <c r="K192" s="145" t="s">
        <v>2183</v>
      </c>
      <c r="L192" s="281" t="s">
        <v>2184</v>
      </c>
      <c r="M192" s="298" t="s">
        <v>1916</v>
      </c>
      <c r="N192" s="281" t="s">
        <v>1530</v>
      </c>
      <c r="O192" s="280" t="s">
        <v>1525</v>
      </c>
      <c r="P192" s="281" t="s">
        <v>2065</v>
      </c>
      <c r="Q192" s="87"/>
      <c r="R192" s="87"/>
      <c r="II192" s="19"/>
      <c r="IJ192" s="19"/>
      <c r="IK192" s="19"/>
      <c r="IL192" s="20"/>
      <c r="IM192" s="20"/>
      <c r="IN192" s="20"/>
      <c r="IO192" s="20"/>
      <c r="IP192" s="20"/>
      <c r="IQ192" s="20"/>
      <c r="IR192" s="20"/>
      <c r="IS192" s="20"/>
    </row>
    <row r="193" spans="1:253" s="9" customFormat="1" ht="73.5" customHeight="1">
      <c r="A193" s="115" t="s">
        <v>2185</v>
      </c>
      <c r="B193" s="128" t="s">
        <v>2186</v>
      </c>
      <c r="C193" s="123" t="s">
        <v>1612</v>
      </c>
      <c r="D193" s="36">
        <f t="shared" si="44"/>
        <v>300</v>
      </c>
      <c r="E193" s="36">
        <f>+F193+G193</f>
        <v>300</v>
      </c>
      <c r="F193" s="129">
        <v>300</v>
      </c>
      <c r="G193" s="129"/>
      <c r="H193" s="36">
        <f>+I193+J193</f>
        <v>0</v>
      </c>
      <c r="I193" s="129"/>
      <c r="J193" s="129"/>
      <c r="K193" s="152" t="s">
        <v>2187</v>
      </c>
      <c r="L193" s="152" t="s">
        <v>2188</v>
      </c>
      <c r="M193" s="160">
        <v>2013301</v>
      </c>
      <c r="N193" s="152" t="s">
        <v>1710</v>
      </c>
      <c r="O193" s="151" t="s">
        <v>1517</v>
      </c>
      <c r="P193" s="152" t="s">
        <v>1616</v>
      </c>
      <c r="Q193" s="87"/>
      <c r="R193" s="87"/>
      <c r="II193" s="19"/>
      <c r="IJ193" s="19"/>
      <c r="IK193" s="19"/>
      <c r="IL193" s="20"/>
      <c r="IM193" s="20"/>
      <c r="IN193" s="20"/>
      <c r="IO193" s="20"/>
      <c r="IP193" s="20"/>
      <c r="IQ193" s="20"/>
      <c r="IR193" s="20"/>
      <c r="IS193" s="20"/>
    </row>
    <row r="194" spans="1:253" s="9" customFormat="1" ht="105.75" customHeight="1">
      <c r="A194" s="115" t="s">
        <v>2189</v>
      </c>
      <c r="B194" s="119" t="s">
        <v>2190</v>
      </c>
      <c r="C194" s="120" t="s">
        <v>2191</v>
      </c>
      <c r="D194" s="36">
        <f t="shared" si="44"/>
        <v>10000</v>
      </c>
      <c r="E194" s="36">
        <f>+F194+G194</f>
        <v>3000</v>
      </c>
      <c r="F194" s="121">
        <v>3000</v>
      </c>
      <c r="G194" s="121"/>
      <c r="H194" s="121">
        <f aca="true" t="shared" si="48" ref="H194:H230">+I194+J194</f>
        <v>7000</v>
      </c>
      <c r="I194" s="121">
        <v>7000</v>
      </c>
      <c r="J194" s="121"/>
      <c r="K194" s="157" t="s">
        <v>2192</v>
      </c>
      <c r="L194" s="281" t="s">
        <v>2193</v>
      </c>
      <c r="M194" s="298" t="s">
        <v>2194</v>
      </c>
      <c r="N194" s="281" t="s">
        <v>2195</v>
      </c>
      <c r="O194" s="280" t="s">
        <v>2196</v>
      </c>
      <c r="P194" s="281" t="s">
        <v>2191</v>
      </c>
      <c r="Q194" s="87"/>
      <c r="R194" s="87"/>
      <c r="II194" s="19"/>
      <c r="IJ194" s="19"/>
      <c r="IK194" s="19"/>
      <c r="IL194" s="20"/>
      <c r="IM194" s="20"/>
      <c r="IN194" s="20"/>
      <c r="IO194" s="20"/>
      <c r="IP194" s="20"/>
      <c r="IQ194" s="20"/>
      <c r="IR194" s="20"/>
      <c r="IS194" s="20"/>
    </row>
    <row r="195" spans="1:256" s="9" customFormat="1" ht="37.5" customHeight="1">
      <c r="A195" s="115"/>
      <c r="B195" s="203" t="s">
        <v>2197</v>
      </c>
      <c r="C195" s="204"/>
      <c r="D195" s="36">
        <f t="shared" si="44"/>
        <v>52748</v>
      </c>
      <c r="E195" s="36">
        <f aca="true" t="shared" si="49" ref="E195:E245">+F195+G195</f>
        <v>44698</v>
      </c>
      <c r="F195" s="121">
        <f aca="true" t="shared" si="50" ref="F195:J195">SUM(F196:F203)</f>
        <v>42596</v>
      </c>
      <c r="G195" s="121">
        <f t="shared" si="50"/>
        <v>2102</v>
      </c>
      <c r="H195" s="36">
        <f t="shared" si="48"/>
        <v>8050</v>
      </c>
      <c r="I195" s="121">
        <f t="shared" si="50"/>
        <v>8050</v>
      </c>
      <c r="J195" s="121">
        <f t="shared" si="50"/>
        <v>0</v>
      </c>
      <c r="K195" s="300"/>
      <c r="L195" s="145"/>
      <c r="M195" s="282"/>
      <c r="N195" s="281"/>
      <c r="O195" s="280"/>
      <c r="P195" s="281"/>
      <c r="Q195" s="87"/>
      <c r="R195" s="87"/>
      <c r="II195" s="19"/>
      <c r="IJ195" s="19"/>
      <c r="IK195" s="19"/>
      <c r="IL195" s="20"/>
      <c r="IM195" s="20"/>
      <c r="IN195" s="20"/>
      <c r="IO195" s="20"/>
      <c r="IP195" s="20"/>
      <c r="IQ195" s="20"/>
      <c r="IR195" s="20"/>
      <c r="IS195" s="20"/>
      <c r="IT195" s="21"/>
      <c r="IU195" s="21"/>
      <c r="IV195" s="21"/>
    </row>
    <row r="196" spans="1:253" s="9" customFormat="1" ht="384.75" customHeight="1">
      <c r="A196" s="115" t="s">
        <v>2198</v>
      </c>
      <c r="B196" s="119" t="s">
        <v>2199</v>
      </c>
      <c r="C196" s="120" t="s">
        <v>2200</v>
      </c>
      <c r="D196" s="36">
        <f t="shared" si="44"/>
        <v>9102</v>
      </c>
      <c r="E196" s="36">
        <f t="shared" si="49"/>
        <v>9102</v>
      </c>
      <c r="F196" s="121">
        <v>7000</v>
      </c>
      <c r="G196" s="121">
        <v>2102</v>
      </c>
      <c r="H196" s="36">
        <f t="shared" si="48"/>
        <v>0</v>
      </c>
      <c r="I196" s="121"/>
      <c r="J196" s="121"/>
      <c r="K196" s="212" t="s">
        <v>2201</v>
      </c>
      <c r="L196" s="227" t="s">
        <v>2202</v>
      </c>
      <c r="M196" s="298" t="s">
        <v>2203</v>
      </c>
      <c r="N196" s="281" t="s">
        <v>1524</v>
      </c>
      <c r="O196" s="151" t="s">
        <v>1525</v>
      </c>
      <c r="P196" s="281" t="s">
        <v>2204</v>
      </c>
      <c r="Q196" s="87"/>
      <c r="R196" s="87"/>
      <c r="II196" s="19"/>
      <c r="IJ196" s="19"/>
      <c r="IK196" s="19"/>
      <c r="IL196" s="20"/>
      <c r="IM196" s="20"/>
      <c r="IN196" s="20"/>
      <c r="IO196" s="20"/>
      <c r="IP196" s="20"/>
      <c r="IQ196" s="20"/>
      <c r="IR196" s="20"/>
      <c r="IS196" s="20"/>
    </row>
    <row r="197" spans="1:253" s="9" customFormat="1" ht="115.5" customHeight="1">
      <c r="A197" s="115" t="s">
        <v>2205</v>
      </c>
      <c r="B197" s="119" t="s">
        <v>2206</v>
      </c>
      <c r="C197" s="120" t="s">
        <v>2207</v>
      </c>
      <c r="D197" s="36">
        <f aca="true" t="shared" si="51" ref="D197:D245">+E197+H197</f>
        <v>396</v>
      </c>
      <c r="E197" s="36">
        <f t="shared" si="49"/>
        <v>396</v>
      </c>
      <c r="F197" s="121">
        <v>396</v>
      </c>
      <c r="G197" s="121"/>
      <c r="H197" s="36">
        <f t="shared" si="48"/>
        <v>0</v>
      </c>
      <c r="I197" s="121"/>
      <c r="J197" s="121"/>
      <c r="K197" s="145" t="s">
        <v>2208</v>
      </c>
      <c r="L197" s="145" t="s">
        <v>2151</v>
      </c>
      <c r="M197" s="282">
        <v>2120399</v>
      </c>
      <c r="N197" s="281" t="s">
        <v>1524</v>
      </c>
      <c r="O197" s="151" t="s">
        <v>1525</v>
      </c>
      <c r="P197" s="281" t="s">
        <v>2209</v>
      </c>
      <c r="Q197" s="87"/>
      <c r="R197" s="87"/>
      <c r="II197" s="19"/>
      <c r="IJ197" s="19"/>
      <c r="IK197" s="19"/>
      <c r="IL197" s="20"/>
      <c r="IM197" s="20"/>
      <c r="IN197" s="20"/>
      <c r="IO197" s="20"/>
      <c r="IP197" s="20"/>
      <c r="IQ197" s="20"/>
      <c r="IR197" s="20"/>
      <c r="IS197" s="20"/>
    </row>
    <row r="198" spans="1:253" s="9" customFormat="1" ht="168.75" customHeight="1">
      <c r="A198" s="115" t="s">
        <v>2210</v>
      </c>
      <c r="B198" s="119" t="s">
        <v>2211</v>
      </c>
      <c r="C198" s="120" t="s">
        <v>1900</v>
      </c>
      <c r="D198" s="36">
        <f t="shared" si="51"/>
        <v>15349</v>
      </c>
      <c r="E198" s="36">
        <f t="shared" si="49"/>
        <v>15349</v>
      </c>
      <c r="F198" s="121">
        <f>16349-1000</f>
        <v>15349</v>
      </c>
      <c r="G198" s="121"/>
      <c r="H198" s="36">
        <f t="shared" si="48"/>
        <v>0</v>
      </c>
      <c r="I198" s="121"/>
      <c r="J198" s="121"/>
      <c r="K198" s="157" t="s">
        <v>2212</v>
      </c>
      <c r="L198" s="145" t="s">
        <v>2213</v>
      </c>
      <c r="M198" s="282">
        <v>2120399</v>
      </c>
      <c r="N198" s="281" t="s">
        <v>1524</v>
      </c>
      <c r="O198" s="151" t="s">
        <v>1525</v>
      </c>
      <c r="P198" s="281" t="s">
        <v>2065</v>
      </c>
      <c r="Q198" s="87"/>
      <c r="R198" s="87"/>
      <c r="II198" s="19"/>
      <c r="IJ198" s="19"/>
      <c r="IK198" s="19"/>
      <c r="IL198" s="20"/>
      <c r="IM198" s="20"/>
      <c r="IN198" s="20"/>
      <c r="IO198" s="20"/>
      <c r="IP198" s="20"/>
      <c r="IQ198" s="20"/>
      <c r="IR198" s="20"/>
      <c r="IS198" s="20"/>
    </row>
    <row r="199" spans="1:253" s="9" customFormat="1" ht="99" customHeight="1">
      <c r="A199" s="115" t="s">
        <v>2214</v>
      </c>
      <c r="B199" s="119" t="s">
        <v>2215</v>
      </c>
      <c r="C199" s="120" t="s">
        <v>1900</v>
      </c>
      <c r="D199" s="36">
        <f t="shared" si="51"/>
        <v>5000</v>
      </c>
      <c r="E199" s="36">
        <f t="shared" si="49"/>
        <v>0</v>
      </c>
      <c r="F199" s="121"/>
      <c r="G199" s="121"/>
      <c r="H199" s="36">
        <f t="shared" si="48"/>
        <v>5000</v>
      </c>
      <c r="I199" s="121">
        <v>5000</v>
      </c>
      <c r="J199" s="121"/>
      <c r="K199" s="212" t="s">
        <v>2216</v>
      </c>
      <c r="L199" s="216" t="s">
        <v>2217</v>
      </c>
      <c r="M199" s="322">
        <v>2121399</v>
      </c>
      <c r="N199" s="227" t="s">
        <v>2218</v>
      </c>
      <c r="O199" s="151" t="s">
        <v>1525</v>
      </c>
      <c r="P199" s="281" t="s">
        <v>2065</v>
      </c>
      <c r="Q199" s="87"/>
      <c r="R199" s="87"/>
      <c r="II199" s="19"/>
      <c r="IJ199" s="19"/>
      <c r="IK199" s="19"/>
      <c r="IL199" s="20"/>
      <c r="IM199" s="20"/>
      <c r="IN199" s="20"/>
      <c r="IO199" s="20"/>
      <c r="IP199" s="20"/>
      <c r="IQ199" s="20"/>
      <c r="IR199" s="20"/>
      <c r="IS199" s="20"/>
    </row>
    <row r="200" spans="1:253" s="9" customFormat="1" ht="87" customHeight="1">
      <c r="A200" s="115" t="s">
        <v>2219</v>
      </c>
      <c r="B200" s="119" t="s">
        <v>2220</v>
      </c>
      <c r="C200" s="120" t="s">
        <v>2221</v>
      </c>
      <c r="D200" s="36">
        <f t="shared" si="51"/>
        <v>18000</v>
      </c>
      <c r="E200" s="36">
        <f t="shared" si="49"/>
        <v>18000</v>
      </c>
      <c r="F200" s="121">
        <v>18000</v>
      </c>
      <c r="G200" s="121"/>
      <c r="H200" s="36">
        <f t="shared" si="48"/>
        <v>0</v>
      </c>
      <c r="I200" s="121"/>
      <c r="J200" s="121"/>
      <c r="K200" s="145" t="s">
        <v>2222</v>
      </c>
      <c r="L200" s="145" t="s">
        <v>2223</v>
      </c>
      <c r="M200" s="322">
        <v>2140399</v>
      </c>
      <c r="N200" s="227" t="s">
        <v>2224</v>
      </c>
      <c r="O200" s="151" t="s">
        <v>1525</v>
      </c>
      <c r="P200" s="323" t="s">
        <v>2221</v>
      </c>
      <c r="Q200" s="87"/>
      <c r="R200" s="87"/>
      <c r="II200" s="19"/>
      <c r="IJ200" s="19"/>
      <c r="IK200" s="19"/>
      <c r="IL200" s="20"/>
      <c r="IM200" s="20"/>
      <c r="IN200" s="20"/>
      <c r="IO200" s="20"/>
      <c r="IP200" s="20"/>
      <c r="IQ200" s="20"/>
      <c r="IR200" s="20"/>
      <c r="IS200" s="20"/>
    </row>
    <row r="201" spans="1:253" s="9" customFormat="1" ht="111.75" customHeight="1">
      <c r="A201" s="115" t="s">
        <v>2225</v>
      </c>
      <c r="B201" s="119" t="s">
        <v>2226</v>
      </c>
      <c r="C201" s="120" t="s">
        <v>1900</v>
      </c>
      <c r="D201" s="36">
        <f t="shared" si="51"/>
        <v>3795</v>
      </c>
      <c r="E201" s="36">
        <f t="shared" si="49"/>
        <v>1495</v>
      </c>
      <c r="F201" s="121">
        <v>1495</v>
      </c>
      <c r="G201" s="121"/>
      <c r="H201" s="36">
        <f t="shared" si="48"/>
        <v>2300</v>
      </c>
      <c r="I201" s="121">
        <v>2300</v>
      </c>
      <c r="J201" s="121"/>
      <c r="K201" s="145" t="s">
        <v>2227</v>
      </c>
      <c r="L201" s="145" t="s">
        <v>2228</v>
      </c>
      <c r="M201" s="298" t="s">
        <v>2229</v>
      </c>
      <c r="N201" s="281" t="s">
        <v>2230</v>
      </c>
      <c r="O201" s="151" t="s">
        <v>1525</v>
      </c>
      <c r="P201" s="281" t="s">
        <v>2065</v>
      </c>
      <c r="Q201" s="87"/>
      <c r="R201" s="87"/>
      <c r="II201" s="19"/>
      <c r="IJ201" s="19"/>
      <c r="IK201" s="19"/>
      <c r="IL201" s="20"/>
      <c r="IM201" s="20"/>
      <c r="IN201" s="20"/>
      <c r="IO201" s="20"/>
      <c r="IP201" s="20"/>
      <c r="IQ201" s="20"/>
      <c r="IR201" s="20"/>
      <c r="IS201" s="20"/>
    </row>
    <row r="202" spans="1:253" s="9" customFormat="1" ht="183" customHeight="1">
      <c r="A202" s="115" t="s">
        <v>2231</v>
      </c>
      <c r="B202" s="119" t="s">
        <v>2232</v>
      </c>
      <c r="C202" s="120" t="s">
        <v>2233</v>
      </c>
      <c r="D202" s="36">
        <f t="shared" si="51"/>
        <v>750</v>
      </c>
      <c r="E202" s="36">
        <f t="shared" si="49"/>
        <v>0</v>
      </c>
      <c r="F202" s="121"/>
      <c r="G202" s="121"/>
      <c r="H202" s="36">
        <f t="shared" si="48"/>
        <v>750</v>
      </c>
      <c r="I202" s="121">
        <v>750</v>
      </c>
      <c r="J202" s="121"/>
      <c r="K202" s="145" t="s">
        <v>2234</v>
      </c>
      <c r="L202" s="145" t="s">
        <v>2235</v>
      </c>
      <c r="M202" s="282">
        <v>2120899</v>
      </c>
      <c r="N202" s="306" t="s">
        <v>1530</v>
      </c>
      <c r="O202" s="151" t="s">
        <v>1525</v>
      </c>
      <c r="P202" s="119" t="s">
        <v>2233</v>
      </c>
      <c r="Q202" s="87"/>
      <c r="R202" s="87"/>
      <c r="II202" s="19"/>
      <c r="IJ202" s="19"/>
      <c r="IK202" s="19"/>
      <c r="IL202" s="20"/>
      <c r="IM202" s="20"/>
      <c r="IN202" s="20"/>
      <c r="IO202" s="20"/>
      <c r="IP202" s="20"/>
      <c r="IQ202" s="20"/>
      <c r="IR202" s="20"/>
      <c r="IS202" s="20"/>
    </row>
    <row r="203" spans="1:253" s="9" customFormat="1" ht="66" customHeight="1">
      <c r="A203" s="115" t="s">
        <v>2236</v>
      </c>
      <c r="B203" s="119" t="s">
        <v>2237</v>
      </c>
      <c r="C203" s="120" t="s">
        <v>1900</v>
      </c>
      <c r="D203" s="36">
        <f t="shared" si="51"/>
        <v>356</v>
      </c>
      <c r="E203" s="36">
        <f t="shared" si="49"/>
        <v>356</v>
      </c>
      <c r="F203" s="121">
        <v>356</v>
      </c>
      <c r="G203" s="121"/>
      <c r="H203" s="36">
        <f t="shared" si="48"/>
        <v>0</v>
      </c>
      <c r="I203" s="121"/>
      <c r="J203" s="121"/>
      <c r="K203" s="145" t="s">
        <v>2238</v>
      </c>
      <c r="L203" s="145" t="s">
        <v>2239</v>
      </c>
      <c r="M203" s="282">
        <v>2120501</v>
      </c>
      <c r="N203" s="306" t="s">
        <v>2240</v>
      </c>
      <c r="O203" s="151" t="s">
        <v>1525</v>
      </c>
      <c r="P203" s="281" t="s">
        <v>2065</v>
      </c>
      <c r="Q203" s="87"/>
      <c r="R203" s="87"/>
      <c r="II203" s="19"/>
      <c r="IJ203" s="19"/>
      <c r="IK203" s="19"/>
      <c r="IL203" s="20"/>
      <c r="IM203" s="20"/>
      <c r="IN203" s="20"/>
      <c r="IO203" s="20"/>
      <c r="IP203" s="20"/>
      <c r="IQ203" s="20"/>
      <c r="IR203" s="20"/>
      <c r="IS203" s="20"/>
    </row>
    <row r="204" spans="1:253" s="9" customFormat="1" ht="48.75" customHeight="1">
      <c r="A204" s="115"/>
      <c r="B204" s="203" t="s">
        <v>2241</v>
      </c>
      <c r="C204" s="204"/>
      <c r="D204" s="36">
        <f t="shared" si="51"/>
        <v>24839.94</v>
      </c>
      <c r="E204" s="36">
        <f t="shared" si="49"/>
        <v>19839.94</v>
      </c>
      <c r="F204" s="121">
        <f>+F205+F223</f>
        <v>19839.94</v>
      </c>
      <c r="G204" s="121">
        <f>+G205+G223</f>
        <v>0</v>
      </c>
      <c r="H204" s="36">
        <f t="shared" si="48"/>
        <v>5000</v>
      </c>
      <c r="I204" s="121">
        <f>+I223</f>
        <v>5000</v>
      </c>
      <c r="J204" s="121">
        <f>+J223</f>
        <v>0</v>
      </c>
      <c r="K204" s="300"/>
      <c r="L204" s="145"/>
      <c r="M204" s="282"/>
      <c r="N204" s="281"/>
      <c r="O204" s="280"/>
      <c r="P204" s="281"/>
      <c r="Q204" s="87"/>
      <c r="R204" s="87"/>
      <c r="II204" s="19"/>
      <c r="IJ204" s="19"/>
      <c r="IK204" s="19"/>
      <c r="IL204" s="20"/>
      <c r="IM204" s="20"/>
      <c r="IN204" s="20"/>
      <c r="IO204" s="20"/>
      <c r="IP204" s="20"/>
      <c r="IQ204" s="20"/>
      <c r="IR204" s="20"/>
      <c r="IS204" s="20"/>
    </row>
    <row r="205" spans="1:253" s="9" customFormat="1" ht="42.75" customHeight="1">
      <c r="A205" s="115"/>
      <c r="B205" s="203" t="s">
        <v>2242</v>
      </c>
      <c r="C205" s="204"/>
      <c r="D205" s="36">
        <f t="shared" si="51"/>
        <v>7075.7</v>
      </c>
      <c r="E205" s="36">
        <f t="shared" si="49"/>
        <v>7075.7</v>
      </c>
      <c r="F205" s="121">
        <f aca="true" t="shared" si="52" ref="F205:J205">SUM(F206:F222)</f>
        <v>7075.7</v>
      </c>
      <c r="G205" s="121">
        <f t="shared" si="52"/>
        <v>0</v>
      </c>
      <c r="H205" s="36">
        <f t="shared" si="48"/>
        <v>0</v>
      </c>
      <c r="I205" s="121">
        <f t="shared" si="52"/>
        <v>0</v>
      </c>
      <c r="J205" s="121">
        <f t="shared" si="52"/>
        <v>0</v>
      </c>
      <c r="K205" s="300"/>
      <c r="L205" s="145"/>
      <c r="M205" s="282"/>
      <c r="N205" s="281"/>
      <c r="O205" s="280"/>
      <c r="P205" s="281"/>
      <c r="Q205" s="87"/>
      <c r="R205" s="87"/>
      <c r="II205" s="19"/>
      <c r="IJ205" s="19"/>
      <c r="IK205" s="19"/>
      <c r="IL205" s="20"/>
      <c r="IM205" s="20"/>
      <c r="IN205" s="20"/>
      <c r="IO205" s="20"/>
      <c r="IP205" s="20"/>
      <c r="IQ205" s="20"/>
      <c r="IR205" s="20"/>
      <c r="IS205" s="20"/>
    </row>
    <row r="206" spans="1:253" s="9" customFormat="1" ht="88.5" customHeight="1">
      <c r="A206" s="115" t="s">
        <v>2243</v>
      </c>
      <c r="B206" s="116" t="s">
        <v>2244</v>
      </c>
      <c r="C206" s="202" t="s">
        <v>2245</v>
      </c>
      <c r="D206" s="36">
        <f t="shared" si="51"/>
        <v>100</v>
      </c>
      <c r="E206" s="36">
        <f t="shared" si="49"/>
        <v>100</v>
      </c>
      <c r="F206" s="118">
        <v>100</v>
      </c>
      <c r="G206" s="118"/>
      <c r="H206" s="36">
        <f t="shared" si="48"/>
        <v>0</v>
      </c>
      <c r="I206" s="118"/>
      <c r="J206" s="118"/>
      <c r="K206" s="141" t="s">
        <v>2246</v>
      </c>
      <c r="L206" s="141" t="s">
        <v>2247</v>
      </c>
      <c r="M206" s="142">
        <v>2013601</v>
      </c>
      <c r="N206" s="143" t="s">
        <v>2248</v>
      </c>
      <c r="O206" s="144" t="s">
        <v>1498</v>
      </c>
      <c r="P206" s="153" t="s">
        <v>2245</v>
      </c>
      <c r="Q206" s="87"/>
      <c r="R206" s="87"/>
      <c r="II206" s="19"/>
      <c r="IJ206" s="19"/>
      <c r="IK206" s="19"/>
      <c r="IL206" s="20"/>
      <c r="IM206" s="20"/>
      <c r="IN206" s="20"/>
      <c r="IO206" s="20"/>
      <c r="IP206" s="20"/>
      <c r="IQ206" s="20"/>
      <c r="IR206" s="20"/>
      <c r="IS206" s="20"/>
    </row>
    <row r="207" spans="1:253" s="9" customFormat="1" ht="58.5" customHeight="1">
      <c r="A207" s="115" t="s">
        <v>2249</v>
      </c>
      <c r="B207" s="116" t="s">
        <v>2250</v>
      </c>
      <c r="C207" s="202" t="s">
        <v>2245</v>
      </c>
      <c r="D207" s="36">
        <f t="shared" si="51"/>
        <v>30</v>
      </c>
      <c r="E207" s="36">
        <f t="shared" si="49"/>
        <v>30</v>
      </c>
      <c r="F207" s="118">
        <v>30</v>
      </c>
      <c r="G207" s="118"/>
      <c r="H207" s="36">
        <f t="shared" si="48"/>
        <v>0</v>
      </c>
      <c r="I207" s="118"/>
      <c r="J207" s="118"/>
      <c r="K207" s="141" t="s">
        <v>2251</v>
      </c>
      <c r="L207" s="141" t="s">
        <v>2252</v>
      </c>
      <c r="M207" s="142">
        <v>2040299</v>
      </c>
      <c r="N207" s="143" t="s">
        <v>2253</v>
      </c>
      <c r="O207" s="144" t="s">
        <v>1498</v>
      </c>
      <c r="P207" s="153" t="s">
        <v>2245</v>
      </c>
      <c r="Q207" s="87"/>
      <c r="R207" s="87"/>
      <c r="II207" s="19"/>
      <c r="IJ207" s="19"/>
      <c r="IK207" s="19"/>
      <c r="IL207" s="20"/>
      <c r="IM207" s="20"/>
      <c r="IN207" s="20"/>
      <c r="IO207" s="20"/>
      <c r="IP207" s="20"/>
      <c r="IQ207" s="20"/>
      <c r="IR207" s="20"/>
      <c r="IS207" s="20"/>
    </row>
    <row r="208" spans="1:253" s="9" customFormat="1" ht="78" customHeight="1">
      <c r="A208" s="115" t="s">
        <v>2254</v>
      </c>
      <c r="B208" s="116" t="s">
        <v>2255</v>
      </c>
      <c r="C208" s="202" t="s">
        <v>2245</v>
      </c>
      <c r="D208" s="36">
        <f t="shared" si="51"/>
        <v>254</v>
      </c>
      <c r="E208" s="36">
        <f t="shared" si="49"/>
        <v>254</v>
      </c>
      <c r="F208" s="118">
        <v>254</v>
      </c>
      <c r="G208" s="118"/>
      <c r="H208" s="36">
        <f t="shared" si="48"/>
        <v>0</v>
      </c>
      <c r="I208" s="118"/>
      <c r="J208" s="118"/>
      <c r="K208" s="141" t="s">
        <v>2256</v>
      </c>
      <c r="L208" s="141" t="s">
        <v>2257</v>
      </c>
      <c r="M208" s="142">
        <v>2040299</v>
      </c>
      <c r="N208" s="143" t="s">
        <v>2253</v>
      </c>
      <c r="O208" s="144" t="s">
        <v>1498</v>
      </c>
      <c r="P208" s="153" t="s">
        <v>2245</v>
      </c>
      <c r="Q208" s="87"/>
      <c r="R208" s="87"/>
      <c r="II208" s="19"/>
      <c r="IJ208" s="19"/>
      <c r="IK208" s="19"/>
      <c r="IL208" s="20"/>
      <c r="IM208" s="20"/>
      <c r="IN208" s="20"/>
      <c r="IO208" s="20"/>
      <c r="IP208" s="20"/>
      <c r="IQ208" s="20"/>
      <c r="IR208" s="20"/>
      <c r="IS208" s="20"/>
    </row>
    <row r="209" spans="1:253" s="9" customFormat="1" ht="129.75" customHeight="1">
      <c r="A209" s="115" t="s">
        <v>2258</v>
      </c>
      <c r="B209" s="116" t="s">
        <v>2259</v>
      </c>
      <c r="C209" s="202" t="s">
        <v>2245</v>
      </c>
      <c r="D209" s="36">
        <f t="shared" si="51"/>
        <v>250</v>
      </c>
      <c r="E209" s="36">
        <f t="shared" si="49"/>
        <v>250</v>
      </c>
      <c r="F209" s="118">
        <v>250</v>
      </c>
      <c r="G209" s="118"/>
      <c r="H209" s="36">
        <f t="shared" si="48"/>
        <v>0</v>
      </c>
      <c r="I209" s="118"/>
      <c r="J209" s="118"/>
      <c r="K209" s="141" t="s">
        <v>2260</v>
      </c>
      <c r="L209" s="141" t="s">
        <v>2261</v>
      </c>
      <c r="M209" s="142">
        <v>2013601</v>
      </c>
      <c r="N209" s="143" t="s">
        <v>2262</v>
      </c>
      <c r="O209" s="144" t="s">
        <v>1498</v>
      </c>
      <c r="P209" s="153" t="s">
        <v>2245</v>
      </c>
      <c r="Q209" s="87"/>
      <c r="R209" s="87"/>
      <c r="II209" s="19"/>
      <c r="IJ209" s="19"/>
      <c r="IK209" s="19"/>
      <c r="IL209" s="20"/>
      <c r="IM209" s="20"/>
      <c r="IN209" s="20"/>
      <c r="IO209" s="20"/>
      <c r="IP209" s="20"/>
      <c r="IQ209" s="20"/>
      <c r="IR209" s="20"/>
      <c r="IS209" s="20"/>
    </row>
    <row r="210" spans="1:253" s="9" customFormat="1" ht="151.5" customHeight="1">
      <c r="A210" s="115" t="s">
        <v>2263</v>
      </c>
      <c r="B210" s="269" t="s">
        <v>2264</v>
      </c>
      <c r="C210" s="202" t="s">
        <v>2265</v>
      </c>
      <c r="D210" s="36">
        <f t="shared" si="51"/>
        <v>196.7</v>
      </c>
      <c r="E210" s="36">
        <f t="shared" si="49"/>
        <v>196.7</v>
      </c>
      <c r="F210" s="129">
        <v>196.7</v>
      </c>
      <c r="G210" s="129"/>
      <c r="H210" s="36">
        <f t="shared" si="48"/>
        <v>0</v>
      </c>
      <c r="I210" s="129"/>
      <c r="J210" s="129"/>
      <c r="K210" s="153" t="s">
        <v>2266</v>
      </c>
      <c r="L210" s="324" t="s">
        <v>2267</v>
      </c>
      <c r="M210" s="142">
        <v>2040201</v>
      </c>
      <c r="N210" s="143" t="s">
        <v>2268</v>
      </c>
      <c r="O210" s="144" t="s">
        <v>1498</v>
      </c>
      <c r="P210" s="141" t="s">
        <v>2265</v>
      </c>
      <c r="Q210" s="87"/>
      <c r="R210" s="87"/>
      <c r="II210" s="19"/>
      <c r="IJ210" s="19"/>
      <c r="IK210" s="19"/>
      <c r="IL210" s="20"/>
      <c r="IM210" s="20"/>
      <c r="IN210" s="20"/>
      <c r="IO210" s="20"/>
      <c r="IP210" s="20"/>
      <c r="IQ210" s="20"/>
      <c r="IR210" s="20"/>
      <c r="IS210" s="20"/>
    </row>
    <row r="211" spans="1:253" s="9" customFormat="1" ht="102.75" customHeight="1">
      <c r="A211" s="115" t="s">
        <v>2269</v>
      </c>
      <c r="B211" s="116" t="s">
        <v>2270</v>
      </c>
      <c r="C211" s="117" t="s">
        <v>2271</v>
      </c>
      <c r="D211" s="36">
        <f t="shared" si="51"/>
        <v>500</v>
      </c>
      <c r="E211" s="36">
        <f t="shared" si="49"/>
        <v>500</v>
      </c>
      <c r="F211" s="270">
        <v>500</v>
      </c>
      <c r="G211" s="270"/>
      <c r="H211" s="36">
        <f t="shared" si="48"/>
        <v>0</v>
      </c>
      <c r="I211" s="270"/>
      <c r="J211" s="270"/>
      <c r="K211" s="141" t="s">
        <v>2272</v>
      </c>
      <c r="L211" s="141" t="s">
        <v>2273</v>
      </c>
      <c r="M211" s="142">
        <v>2040201</v>
      </c>
      <c r="N211" s="143" t="s">
        <v>2268</v>
      </c>
      <c r="O211" s="144" t="s">
        <v>1498</v>
      </c>
      <c r="P211" s="153" t="s">
        <v>2271</v>
      </c>
      <c r="Q211" s="87"/>
      <c r="R211" s="87"/>
      <c r="II211" s="19"/>
      <c r="IJ211" s="19"/>
      <c r="IK211" s="19"/>
      <c r="IL211" s="20"/>
      <c r="IM211" s="20"/>
      <c r="IN211" s="20"/>
      <c r="IO211" s="20"/>
      <c r="IP211" s="20"/>
      <c r="IQ211" s="20"/>
      <c r="IR211" s="20"/>
      <c r="IS211" s="20"/>
    </row>
    <row r="212" spans="1:253" s="9" customFormat="1" ht="88.5" customHeight="1">
      <c r="A212" s="115" t="s">
        <v>2274</v>
      </c>
      <c r="B212" s="116" t="s">
        <v>2275</v>
      </c>
      <c r="C212" s="318" t="s">
        <v>2271</v>
      </c>
      <c r="D212" s="36">
        <f t="shared" si="51"/>
        <v>430</v>
      </c>
      <c r="E212" s="36">
        <f t="shared" si="49"/>
        <v>430</v>
      </c>
      <c r="F212" s="270">
        <v>430</v>
      </c>
      <c r="G212" s="270"/>
      <c r="H212" s="36">
        <f t="shared" si="48"/>
        <v>0</v>
      </c>
      <c r="I212" s="270"/>
      <c r="J212" s="270"/>
      <c r="K212" s="141" t="s">
        <v>2276</v>
      </c>
      <c r="L212" s="141" t="s">
        <v>2277</v>
      </c>
      <c r="M212" s="142">
        <v>2040201</v>
      </c>
      <c r="N212" s="143" t="s">
        <v>2268</v>
      </c>
      <c r="O212" s="144" t="s">
        <v>1498</v>
      </c>
      <c r="P212" s="153" t="s">
        <v>2271</v>
      </c>
      <c r="Q212" s="87"/>
      <c r="R212" s="87"/>
      <c r="II212" s="19"/>
      <c r="IJ212" s="19"/>
      <c r="IK212" s="19"/>
      <c r="IL212" s="20"/>
      <c r="IM212" s="20"/>
      <c r="IN212" s="20"/>
      <c r="IO212" s="20"/>
      <c r="IP212" s="20"/>
      <c r="IQ212" s="20"/>
      <c r="IR212" s="20"/>
      <c r="IS212" s="20"/>
    </row>
    <row r="213" spans="1:253" s="9" customFormat="1" ht="81.75" customHeight="1">
      <c r="A213" s="115" t="s">
        <v>2278</v>
      </c>
      <c r="B213" s="116" t="s">
        <v>2279</v>
      </c>
      <c r="C213" s="117" t="s">
        <v>2271</v>
      </c>
      <c r="D213" s="36">
        <f t="shared" si="51"/>
        <v>200</v>
      </c>
      <c r="E213" s="36">
        <f t="shared" si="49"/>
        <v>200</v>
      </c>
      <c r="F213" s="270">
        <v>200</v>
      </c>
      <c r="G213" s="270"/>
      <c r="H213" s="36">
        <f t="shared" si="48"/>
        <v>0</v>
      </c>
      <c r="I213" s="270"/>
      <c r="J213" s="270"/>
      <c r="K213" s="141" t="s">
        <v>2280</v>
      </c>
      <c r="L213" s="141" t="s">
        <v>2281</v>
      </c>
      <c r="M213" s="142">
        <v>2040201</v>
      </c>
      <c r="N213" s="143" t="s">
        <v>2268</v>
      </c>
      <c r="O213" s="144" t="s">
        <v>1498</v>
      </c>
      <c r="P213" s="141" t="s">
        <v>2271</v>
      </c>
      <c r="Q213" s="87"/>
      <c r="R213" s="87"/>
      <c r="II213" s="19"/>
      <c r="IJ213" s="19"/>
      <c r="IK213" s="19"/>
      <c r="IL213" s="20"/>
      <c r="IM213" s="20"/>
      <c r="IN213" s="20"/>
      <c r="IO213" s="20"/>
      <c r="IP213" s="20"/>
      <c r="IQ213" s="20"/>
      <c r="IR213" s="20"/>
      <c r="IS213" s="20"/>
    </row>
    <row r="214" spans="1:253" s="9" customFormat="1" ht="96.75" customHeight="1">
      <c r="A214" s="115" t="s">
        <v>2282</v>
      </c>
      <c r="B214" s="119" t="s">
        <v>2283</v>
      </c>
      <c r="C214" s="202" t="s">
        <v>2265</v>
      </c>
      <c r="D214" s="36">
        <f t="shared" si="51"/>
        <v>620</v>
      </c>
      <c r="E214" s="36">
        <f t="shared" si="49"/>
        <v>620</v>
      </c>
      <c r="F214" s="121">
        <v>620</v>
      </c>
      <c r="G214" s="121"/>
      <c r="H214" s="36">
        <f t="shared" si="48"/>
        <v>0</v>
      </c>
      <c r="I214" s="121"/>
      <c r="J214" s="121"/>
      <c r="K214" s="150" t="s">
        <v>2284</v>
      </c>
      <c r="L214" s="145" t="s">
        <v>2285</v>
      </c>
      <c r="M214" s="142">
        <v>2040201</v>
      </c>
      <c r="N214" s="143" t="s">
        <v>2268</v>
      </c>
      <c r="O214" s="144" t="s">
        <v>1498</v>
      </c>
      <c r="P214" s="153" t="s">
        <v>2265</v>
      </c>
      <c r="Q214" s="87"/>
      <c r="R214" s="87"/>
      <c r="II214" s="19"/>
      <c r="IJ214" s="19"/>
      <c r="IK214" s="19"/>
      <c r="IL214" s="20"/>
      <c r="IM214" s="20"/>
      <c r="IN214" s="20"/>
      <c r="IO214" s="20"/>
      <c r="IP214" s="20"/>
      <c r="IQ214" s="20"/>
      <c r="IR214" s="20"/>
      <c r="IS214" s="20"/>
    </row>
    <row r="215" spans="1:253" s="9" customFormat="1" ht="115.5" customHeight="1">
      <c r="A215" s="115" t="s">
        <v>2286</v>
      </c>
      <c r="B215" s="269" t="s">
        <v>2287</v>
      </c>
      <c r="C215" s="202" t="s">
        <v>2288</v>
      </c>
      <c r="D215" s="36">
        <f t="shared" si="51"/>
        <v>1000</v>
      </c>
      <c r="E215" s="36">
        <f t="shared" si="49"/>
        <v>1000</v>
      </c>
      <c r="F215" s="36">
        <f>1400-400</f>
        <v>1000</v>
      </c>
      <c r="G215" s="36"/>
      <c r="H215" s="36">
        <f t="shared" si="48"/>
        <v>0</v>
      </c>
      <c r="I215" s="36"/>
      <c r="J215" s="36"/>
      <c r="K215" s="70" t="s">
        <v>2289</v>
      </c>
      <c r="L215" s="70" t="s">
        <v>2290</v>
      </c>
      <c r="M215" s="142">
        <v>2013101</v>
      </c>
      <c r="N215" s="143" t="s">
        <v>2268</v>
      </c>
      <c r="O215" s="144" t="s">
        <v>1498</v>
      </c>
      <c r="P215" s="153" t="s">
        <v>2288</v>
      </c>
      <c r="Q215" s="87"/>
      <c r="R215" s="87"/>
      <c r="II215" s="19"/>
      <c r="IJ215" s="19"/>
      <c r="IK215" s="19"/>
      <c r="IL215" s="20"/>
      <c r="IM215" s="20"/>
      <c r="IN215" s="20"/>
      <c r="IO215" s="20"/>
      <c r="IP215" s="20"/>
      <c r="IQ215" s="20"/>
      <c r="IR215" s="20"/>
      <c r="IS215" s="20"/>
    </row>
    <row r="216" spans="1:253" s="9" customFormat="1" ht="100.5" customHeight="1">
      <c r="A216" s="115" t="s">
        <v>2291</v>
      </c>
      <c r="B216" s="269" t="s">
        <v>2292</v>
      </c>
      <c r="C216" s="202" t="s">
        <v>2288</v>
      </c>
      <c r="D216" s="36">
        <f t="shared" si="51"/>
        <v>400</v>
      </c>
      <c r="E216" s="36">
        <f t="shared" si="49"/>
        <v>400</v>
      </c>
      <c r="F216" s="36">
        <f>498-98</f>
        <v>400</v>
      </c>
      <c r="G216" s="36"/>
      <c r="H216" s="36">
        <f t="shared" si="48"/>
        <v>0</v>
      </c>
      <c r="I216" s="36"/>
      <c r="J216" s="36"/>
      <c r="K216" s="70" t="s">
        <v>2293</v>
      </c>
      <c r="L216" s="70" t="s">
        <v>2294</v>
      </c>
      <c r="M216" s="142">
        <v>2013101</v>
      </c>
      <c r="N216" s="143" t="s">
        <v>2268</v>
      </c>
      <c r="O216" s="144" t="s">
        <v>1498</v>
      </c>
      <c r="P216" s="299" t="s">
        <v>2288</v>
      </c>
      <c r="Q216" s="87"/>
      <c r="R216" s="87"/>
      <c r="II216" s="19"/>
      <c r="IJ216" s="19"/>
      <c r="IK216" s="19"/>
      <c r="IL216" s="20"/>
      <c r="IM216" s="20"/>
      <c r="IN216" s="20"/>
      <c r="IO216" s="20"/>
      <c r="IP216" s="20"/>
      <c r="IQ216" s="20"/>
      <c r="IR216" s="20"/>
      <c r="IS216" s="20"/>
    </row>
    <row r="217" spans="1:253" s="9" customFormat="1" ht="55.5" customHeight="1">
      <c r="A217" s="115" t="s">
        <v>2295</v>
      </c>
      <c r="B217" s="116" t="s">
        <v>2296</v>
      </c>
      <c r="C217" s="318" t="s">
        <v>2297</v>
      </c>
      <c r="D217" s="36">
        <f t="shared" si="51"/>
        <v>50</v>
      </c>
      <c r="E217" s="36">
        <f t="shared" si="49"/>
        <v>50</v>
      </c>
      <c r="F217" s="118">
        <v>50</v>
      </c>
      <c r="G217" s="118"/>
      <c r="H217" s="36">
        <f t="shared" si="48"/>
        <v>0</v>
      </c>
      <c r="I217" s="118"/>
      <c r="J217" s="118"/>
      <c r="K217" s="141" t="s">
        <v>2298</v>
      </c>
      <c r="L217" s="141" t="s">
        <v>2299</v>
      </c>
      <c r="M217" s="142">
        <v>2040605</v>
      </c>
      <c r="N217" s="143" t="s">
        <v>2300</v>
      </c>
      <c r="O217" s="144" t="s">
        <v>1498</v>
      </c>
      <c r="P217" s="141" t="s">
        <v>2297</v>
      </c>
      <c r="Q217" s="87"/>
      <c r="R217" s="87"/>
      <c r="II217" s="19"/>
      <c r="IJ217" s="19"/>
      <c r="IK217" s="19"/>
      <c r="IL217" s="20"/>
      <c r="IM217" s="20"/>
      <c r="IN217" s="20"/>
      <c r="IO217" s="20"/>
      <c r="IP217" s="20"/>
      <c r="IQ217" s="20"/>
      <c r="IR217" s="20"/>
      <c r="IS217" s="20"/>
    </row>
    <row r="218" spans="1:253" s="9" customFormat="1" ht="103.5" customHeight="1">
      <c r="A218" s="115" t="s">
        <v>2301</v>
      </c>
      <c r="B218" s="116" t="s">
        <v>2302</v>
      </c>
      <c r="C218" s="318" t="s">
        <v>2297</v>
      </c>
      <c r="D218" s="36">
        <f t="shared" si="51"/>
        <v>50</v>
      </c>
      <c r="E218" s="36">
        <f t="shared" si="49"/>
        <v>50</v>
      </c>
      <c r="F218" s="118">
        <v>50</v>
      </c>
      <c r="G218" s="118"/>
      <c r="H218" s="36">
        <f t="shared" si="48"/>
        <v>0</v>
      </c>
      <c r="I218" s="118"/>
      <c r="J218" s="118"/>
      <c r="K218" s="141" t="s">
        <v>2303</v>
      </c>
      <c r="L218" s="141" t="s">
        <v>2304</v>
      </c>
      <c r="M218" s="142">
        <v>2040699</v>
      </c>
      <c r="N218" s="143" t="s">
        <v>2305</v>
      </c>
      <c r="O218" s="144" t="s">
        <v>1498</v>
      </c>
      <c r="P218" s="325" t="s">
        <v>2297</v>
      </c>
      <c r="Q218" s="87"/>
      <c r="R218" s="87"/>
      <c r="II218" s="19"/>
      <c r="IJ218" s="19"/>
      <c r="IK218" s="19"/>
      <c r="IL218" s="20"/>
      <c r="IM218" s="20"/>
      <c r="IN218" s="20"/>
      <c r="IO218" s="20"/>
      <c r="IP218" s="20"/>
      <c r="IQ218" s="20"/>
      <c r="IR218" s="20"/>
      <c r="IS218" s="20"/>
    </row>
    <row r="219" spans="1:253" s="9" customFormat="1" ht="123.75" customHeight="1">
      <c r="A219" s="115" t="s">
        <v>2306</v>
      </c>
      <c r="B219" s="116" t="s">
        <v>2307</v>
      </c>
      <c r="C219" s="117" t="s">
        <v>2308</v>
      </c>
      <c r="D219" s="36">
        <f t="shared" si="51"/>
        <v>695</v>
      </c>
      <c r="E219" s="36">
        <f t="shared" si="49"/>
        <v>695</v>
      </c>
      <c r="F219" s="118">
        <v>695</v>
      </c>
      <c r="G219" s="118"/>
      <c r="H219" s="36">
        <f t="shared" si="48"/>
        <v>0</v>
      </c>
      <c r="I219" s="118"/>
      <c r="J219" s="118"/>
      <c r="K219" s="326" t="s">
        <v>2309</v>
      </c>
      <c r="L219" s="141" t="s">
        <v>2310</v>
      </c>
      <c r="M219" s="142">
        <v>2299901</v>
      </c>
      <c r="N219" s="143" t="s">
        <v>1935</v>
      </c>
      <c r="O219" s="144" t="s">
        <v>1498</v>
      </c>
      <c r="P219" s="325" t="s">
        <v>2308</v>
      </c>
      <c r="Q219" s="87"/>
      <c r="R219" s="87"/>
      <c r="II219" s="19"/>
      <c r="IJ219" s="19"/>
      <c r="IK219" s="19"/>
      <c r="IL219" s="20"/>
      <c r="IM219" s="20"/>
      <c r="IN219" s="20"/>
      <c r="IO219" s="20"/>
      <c r="IP219" s="20"/>
      <c r="IQ219" s="20"/>
      <c r="IR219" s="20"/>
      <c r="IS219" s="20"/>
    </row>
    <row r="220" spans="1:253" s="9" customFormat="1" ht="126.75" customHeight="1">
      <c r="A220" s="115" t="s">
        <v>2311</v>
      </c>
      <c r="B220" s="116" t="s">
        <v>2312</v>
      </c>
      <c r="C220" s="117" t="s">
        <v>2308</v>
      </c>
      <c r="D220" s="36">
        <f t="shared" si="51"/>
        <v>300</v>
      </c>
      <c r="E220" s="36">
        <f t="shared" si="49"/>
        <v>300</v>
      </c>
      <c r="F220" s="118">
        <v>300</v>
      </c>
      <c r="G220" s="118"/>
      <c r="H220" s="36">
        <f t="shared" si="48"/>
        <v>0</v>
      </c>
      <c r="I220" s="118"/>
      <c r="J220" s="118"/>
      <c r="K220" s="152" t="s">
        <v>2313</v>
      </c>
      <c r="L220" s="152" t="s">
        <v>2314</v>
      </c>
      <c r="M220" s="142">
        <v>2299901</v>
      </c>
      <c r="N220" s="143" t="s">
        <v>1935</v>
      </c>
      <c r="O220" s="144" t="s">
        <v>1498</v>
      </c>
      <c r="P220" s="325" t="s">
        <v>2308</v>
      </c>
      <c r="Q220" s="87"/>
      <c r="R220" s="87"/>
      <c r="II220" s="19"/>
      <c r="IJ220" s="19"/>
      <c r="IK220" s="19"/>
      <c r="IL220" s="20"/>
      <c r="IM220" s="20"/>
      <c r="IN220" s="20"/>
      <c r="IO220" s="20"/>
      <c r="IP220" s="20"/>
      <c r="IQ220" s="20"/>
      <c r="IR220" s="20"/>
      <c r="IS220" s="20"/>
    </row>
    <row r="221" spans="1:253" s="9" customFormat="1" ht="126.75" customHeight="1">
      <c r="A221" s="115" t="s">
        <v>2315</v>
      </c>
      <c r="B221" s="116" t="s">
        <v>2316</v>
      </c>
      <c r="C221" s="117" t="s">
        <v>2317</v>
      </c>
      <c r="D221" s="36">
        <f t="shared" si="51"/>
        <v>300</v>
      </c>
      <c r="E221" s="36">
        <f t="shared" si="49"/>
        <v>300</v>
      </c>
      <c r="F221" s="118">
        <v>300</v>
      </c>
      <c r="G221" s="118"/>
      <c r="H221" s="36">
        <f t="shared" si="48"/>
        <v>0</v>
      </c>
      <c r="I221" s="118"/>
      <c r="J221" s="118"/>
      <c r="K221" s="141" t="s">
        <v>2318</v>
      </c>
      <c r="L221" s="141" t="s">
        <v>2319</v>
      </c>
      <c r="M221" s="142">
        <v>2040101</v>
      </c>
      <c r="N221" s="143" t="s">
        <v>2320</v>
      </c>
      <c r="O221" s="144" t="s">
        <v>1498</v>
      </c>
      <c r="P221" s="245" t="s">
        <v>2317</v>
      </c>
      <c r="Q221" s="87"/>
      <c r="R221" s="87"/>
      <c r="II221" s="19"/>
      <c r="IJ221" s="19"/>
      <c r="IK221" s="19"/>
      <c r="IL221" s="20"/>
      <c r="IM221" s="20"/>
      <c r="IN221" s="20"/>
      <c r="IO221" s="20"/>
      <c r="IP221" s="20"/>
      <c r="IQ221" s="20"/>
      <c r="IR221" s="20"/>
      <c r="IS221" s="20"/>
    </row>
    <row r="222" spans="1:253" s="9" customFormat="1" ht="93.75" customHeight="1">
      <c r="A222" s="115" t="s">
        <v>2321</v>
      </c>
      <c r="B222" s="125" t="s">
        <v>2322</v>
      </c>
      <c r="C222" s="123" t="s">
        <v>2323</v>
      </c>
      <c r="D222" s="36">
        <f t="shared" si="51"/>
        <v>1700</v>
      </c>
      <c r="E222" s="36">
        <f t="shared" si="49"/>
        <v>1700</v>
      </c>
      <c r="F222" s="121">
        <v>1700</v>
      </c>
      <c r="G222" s="121"/>
      <c r="H222" s="36">
        <f t="shared" si="48"/>
        <v>0</v>
      </c>
      <c r="I222" s="121"/>
      <c r="J222" s="121"/>
      <c r="K222" s="145" t="s">
        <v>2324</v>
      </c>
      <c r="L222" s="145" t="s">
        <v>2325</v>
      </c>
      <c r="M222" s="247">
        <v>2240201</v>
      </c>
      <c r="N222" s="152" t="s">
        <v>2326</v>
      </c>
      <c r="O222" s="151" t="s">
        <v>1492</v>
      </c>
      <c r="P222" s="152" t="s">
        <v>2323</v>
      </c>
      <c r="Q222" s="87"/>
      <c r="R222" s="87"/>
      <c r="II222" s="19"/>
      <c r="IJ222" s="19"/>
      <c r="IK222" s="19"/>
      <c r="IL222" s="20"/>
      <c r="IM222" s="20"/>
      <c r="IN222" s="20"/>
      <c r="IO222" s="20"/>
      <c r="IP222" s="20"/>
      <c r="IQ222" s="20"/>
      <c r="IR222" s="20"/>
      <c r="IS222" s="20"/>
    </row>
    <row r="223" spans="1:253" s="9" customFormat="1" ht="34.5" customHeight="1">
      <c r="A223" s="115"/>
      <c r="B223" s="203" t="s">
        <v>2327</v>
      </c>
      <c r="C223" s="204"/>
      <c r="D223" s="36">
        <f t="shared" si="51"/>
        <v>17764.239999999998</v>
      </c>
      <c r="E223" s="36">
        <f t="shared" si="49"/>
        <v>12764.24</v>
      </c>
      <c r="F223" s="118">
        <f>SUM(F224:F245)</f>
        <v>12764.24</v>
      </c>
      <c r="G223" s="118">
        <f>SUM(G225:G245)</f>
        <v>0</v>
      </c>
      <c r="H223" s="36">
        <f t="shared" si="48"/>
        <v>5000</v>
      </c>
      <c r="I223" s="118">
        <f>SUM(I224:I245)</f>
        <v>5000</v>
      </c>
      <c r="J223" s="118">
        <f>SUM(J224:J245)</f>
        <v>0</v>
      </c>
      <c r="K223" s="141"/>
      <c r="L223" s="141"/>
      <c r="M223" s="142"/>
      <c r="N223" s="143"/>
      <c r="O223" s="144"/>
      <c r="P223" s="245"/>
      <c r="Q223" s="87"/>
      <c r="R223" s="87"/>
      <c r="II223" s="19"/>
      <c r="IJ223" s="19"/>
      <c r="IK223" s="19"/>
      <c r="IL223" s="20"/>
      <c r="IM223" s="20"/>
      <c r="IN223" s="20"/>
      <c r="IO223" s="20"/>
      <c r="IP223" s="20"/>
      <c r="IQ223" s="20"/>
      <c r="IR223" s="20"/>
      <c r="IS223" s="20"/>
    </row>
    <row r="224" spans="1:253" s="9" customFormat="1" ht="126" customHeight="1">
      <c r="A224" s="115" t="s">
        <v>2328</v>
      </c>
      <c r="B224" s="184" t="s">
        <v>2329</v>
      </c>
      <c r="C224" s="185" t="s">
        <v>2330</v>
      </c>
      <c r="D224" s="36">
        <f t="shared" si="51"/>
        <v>200</v>
      </c>
      <c r="E224" s="36">
        <f t="shared" si="49"/>
        <v>200</v>
      </c>
      <c r="F224" s="186">
        <v>200</v>
      </c>
      <c r="G224" s="186"/>
      <c r="H224" s="186"/>
      <c r="I224" s="186"/>
      <c r="J224" s="186"/>
      <c r="K224" s="212" t="s">
        <v>2331</v>
      </c>
      <c r="L224" s="212" t="s">
        <v>2332</v>
      </c>
      <c r="M224" s="149">
        <v>2010199</v>
      </c>
      <c r="N224" s="152" t="s">
        <v>2333</v>
      </c>
      <c r="O224" s="213" t="s">
        <v>1498</v>
      </c>
      <c r="P224" s="212" t="s">
        <v>2330</v>
      </c>
      <c r="Q224" s="87"/>
      <c r="R224" s="87"/>
      <c r="II224" s="19"/>
      <c r="IJ224" s="19"/>
      <c r="IK224" s="19"/>
      <c r="IL224" s="20"/>
      <c r="IM224" s="20"/>
      <c r="IN224" s="20"/>
      <c r="IO224" s="20"/>
      <c r="IP224" s="20"/>
      <c r="IQ224" s="20"/>
      <c r="IR224" s="20"/>
      <c r="IS224" s="20"/>
    </row>
    <row r="225" spans="1:253" s="9" customFormat="1" ht="121.5" customHeight="1">
      <c r="A225" s="115" t="s">
        <v>2334</v>
      </c>
      <c r="B225" s="116" t="s">
        <v>2335</v>
      </c>
      <c r="C225" s="202" t="s">
        <v>1829</v>
      </c>
      <c r="D225" s="36">
        <f t="shared" si="51"/>
        <v>300</v>
      </c>
      <c r="E225" s="36">
        <f t="shared" si="49"/>
        <v>300</v>
      </c>
      <c r="F225" s="118">
        <v>300</v>
      </c>
      <c r="G225" s="118"/>
      <c r="H225" s="36">
        <f aca="true" t="shared" si="53" ref="H225:H231">+I225+J225</f>
        <v>0</v>
      </c>
      <c r="I225" s="118"/>
      <c r="J225" s="118"/>
      <c r="K225" s="141" t="s">
        <v>2336</v>
      </c>
      <c r="L225" s="141" t="s">
        <v>2337</v>
      </c>
      <c r="M225" s="142">
        <v>2050802</v>
      </c>
      <c r="N225" s="143" t="s">
        <v>1704</v>
      </c>
      <c r="O225" s="144" t="s">
        <v>1498</v>
      </c>
      <c r="P225" s="153" t="s">
        <v>1829</v>
      </c>
      <c r="Q225" s="87"/>
      <c r="R225" s="87"/>
      <c r="II225" s="19"/>
      <c r="IJ225" s="19"/>
      <c r="IK225" s="19"/>
      <c r="IL225" s="20"/>
      <c r="IM225" s="20"/>
      <c r="IN225" s="20"/>
      <c r="IO225" s="20"/>
      <c r="IP225" s="20"/>
      <c r="IQ225" s="20"/>
      <c r="IR225" s="20"/>
      <c r="IS225" s="20"/>
    </row>
    <row r="226" spans="1:253" s="9" customFormat="1" ht="135.75" customHeight="1">
      <c r="A226" s="115" t="s">
        <v>2338</v>
      </c>
      <c r="B226" s="116" t="s">
        <v>2339</v>
      </c>
      <c r="C226" s="202" t="s">
        <v>1829</v>
      </c>
      <c r="D226" s="36">
        <f t="shared" si="51"/>
        <v>104.67</v>
      </c>
      <c r="E226" s="36">
        <f t="shared" si="49"/>
        <v>104.67</v>
      </c>
      <c r="F226" s="118">
        <v>104.67</v>
      </c>
      <c r="G226" s="118"/>
      <c r="H226" s="36">
        <f t="shared" si="53"/>
        <v>0</v>
      </c>
      <c r="I226" s="118"/>
      <c r="J226" s="118"/>
      <c r="K226" s="141" t="s">
        <v>2340</v>
      </c>
      <c r="L226" s="141" t="s">
        <v>2341</v>
      </c>
      <c r="M226" s="142">
        <v>2013299</v>
      </c>
      <c r="N226" s="143" t="s">
        <v>1853</v>
      </c>
      <c r="O226" s="144" t="s">
        <v>1498</v>
      </c>
      <c r="P226" s="153" t="s">
        <v>1829</v>
      </c>
      <c r="Q226" s="87"/>
      <c r="R226" s="87"/>
      <c r="II226" s="19"/>
      <c r="IJ226" s="19"/>
      <c r="IK226" s="19"/>
      <c r="IL226" s="20"/>
      <c r="IM226" s="20"/>
      <c r="IN226" s="20"/>
      <c r="IO226" s="20"/>
      <c r="IP226" s="20"/>
      <c r="IQ226" s="20"/>
      <c r="IR226" s="20"/>
      <c r="IS226" s="20"/>
    </row>
    <row r="227" spans="1:253" s="9" customFormat="1" ht="165.75" customHeight="1">
      <c r="A227" s="115" t="s">
        <v>2342</v>
      </c>
      <c r="B227" s="116" t="s">
        <v>2343</v>
      </c>
      <c r="C227" s="202" t="s">
        <v>1829</v>
      </c>
      <c r="D227" s="36">
        <f t="shared" si="51"/>
        <v>34</v>
      </c>
      <c r="E227" s="36">
        <f t="shared" si="49"/>
        <v>34</v>
      </c>
      <c r="F227" s="118">
        <v>34</v>
      </c>
      <c r="G227" s="118"/>
      <c r="H227" s="36">
        <f t="shared" si="53"/>
        <v>0</v>
      </c>
      <c r="I227" s="118"/>
      <c r="J227" s="118"/>
      <c r="K227" s="326" t="s">
        <v>2344</v>
      </c>
      <c r="L227" s="141" t="s">
        <v>2345</v>
      </c>
      <c r="M227" s="142">
        <v>2013299</v>
      </c>
      <c r="N227" s="143" t="s">
        <v>1853</v>
      </c>
      <c r="O227" s="144" t="s">
        <v>1498</v>
      </c>
      <c r="P227" s="153" t="s">
        <v>1829</v>
      </c>
      <c r="Q227" s="87"/>
      <c r="R227" s="87"/>
      <c r="II227" s="19"/>
      <c r="IJ227" s="19"/>
      <c r="IK227" s="19"/>
      <c r="IL227" s="20"/>
      <c r="IM227" s="20"/>
      <c r="IN227" s="20"/>
      <c r="IO227" s="20"/>
      <c r="IP227" s="20"/>
      <c r="IQ227" s="20"/>
      <c r="IR227" s="20"/>
      <c r="IS227" s="20"/>
    </row>
    <row r="228" spans="1:253" s="9" customFormat="1" ht="93" customHeight="1">
      <c r="A228" s="115" t="s">
        <v>2346</v>
      </c>
      <c r="B228" s="125" t="s">
        <v>2347</v>
      </c>
      <c r="C228" s="202" t="s">
        <v>2348</v>
      </c>
      <c r="D228" s="36">
        <f t="shared" si="51"/>
        <v>2000</v>
      </c>
      <c r="E228" s="36">
        <f t="shared" si="49"/>
        <v>2000</v>
      </c>
      <c r="F228" s="118">
        <v>2000</v>
      </c>
      <c r="G228" s="118"/>
      <c r="H228" s="36">
        <f t="shared" si="53"/>
        <v>0</v>
      </c>
      <c r="I228" s="118"/>
      <c r="J228" s="118"/>
      <c r="K228" s="152" t="s">
        <v>2349</v>
      </c>
      <c r="L228" s="152" t="s">
        <v>2350</v>
      </c>
      <c r="M228" s="142">
        <v>2070799</v>
      </c>
      <c r="N228" s="143" t="s">
        <v>2351</v>
      </c>
      <c r="O228" s="144" t="s">
        <v>1498</v>
      </c>
      <c r="P228" s="299" t="s">
        <v>2352</v>
      </c>
      <c r="Q228" s="87"/>
      <c r="R228" s="87"/>
      <c r="II228" s="19"/>
      <c r="IJ228" s="19"/>
      <c r="IK228" s="19"/>
      <c r="IL228" s="20"/>
      <c r="IM228" s="20"/>
      <c r="IN228" s="20"/>
      <c r="IO228" s="20"/>
      <c r="IP228" s="20"/>
      <c r="IQ228" s="20"/>
      <c r="IR228" s="20"/>
      <c r="IS228" s="20"/>
    </row>
    <row r="229" spans="1:253" s="9" customFormat="1" ht="124.5" customHeight="1">
      <c r="A229" s="115" t="s">
        <v>2353</v>
      </c>
      <c r="B229" s="319" t="s">
        <v>2354</v>
      </c>
      <c r="C229" s="318" t="s">
        <v>2355</v>
      </c>
      <c r="D229" s="36">
        <f t="shared" si="51"/>
        <v>48.67</v>
      </c>
      <c r="E229" s="36">
        <f t="shared" si="49"/>
        <v>48.67</v>
      </c>
      <c r="F229" s="118">
        <v>48.67</v>
      </c>
      <c r="G229" s="118"/>
      <c r="H229" s="36">
        <f t="shared" si="53"/>
        <v>0</v>
      </c>
      <c r="I229" s="118"/>
      <c r="J229" s="118"/>
      <c r="K229" s="326" t="s">
        <v>2356</v>
      </c>
      <c r="L229" s="141" t="s">
        <v>2357</v>
      </c>
      <c r="M229" s="142">
        <v>2010507</v>
      </c>
      <c r="N229" s="143" t="s">
        <v>2358</v>
      </c>
      <c r="O229" s="144" t="s">
        <v>1498</v>
      </c>
      <c r="P229" s="299" t="s">
        <v>2355</v>
      </c>
      <c r="Q229" s="87"/>
      <c r="R229" s="87"/>
      <c r="II229" s="19"/>
      <c r="IJ229" s="19"/>
      <c r="IK229" s="19"/>
      <c r="IL229" s="20"/>
      <c r="IM229" s="20"/>
      <c r="IN229" s="20"/>
      <c r="IO229" s="20"/>
      <c r="IP229" s="20"/>
      <c r="IQ229" s="20"/>
      <c r="IR229" s="20"/>
      <c r="IS229" s="20"/>
    </row>
    <row r="230" spans="1:253" s="9" customFormat="1" ht="186.75" customHeight="1">
      <c r="A230" s="115" t="s">
        <v>2359</v>
      </c>
      <c r="B230" s="116" t="s">
        <v>2360</v>
      </c>
      <c r="C230" s="117" t="s">
        <v>2361</v>
      </c>
      <c r="D230" s="36">
        <f t="shared" si="51"/>
        <v>1000</v>
      </c>
      <c r="E230" s="36">
        <f t="shared" si="49"/>
        <v>1000</v>
      </c>
      <c r="F230" s="118">
        <v>1000</v>
      </c>
      <c r="G230" s="118"/>
      <c r="H230" s="36">
        <f t="shared" si="53"/>
        <v>0</v>
      </c>
      <c r="I230" s="118"/>
      <c r="J230" s="118"/>
      <c r="K230" s="326" t="s">
        <v>2362</v>
      </c>
      <c r="L230" s="141" t="s">
        <v>2363</v>
      </c>
      <c r="M230" s="142">
        <v>2013810</v>
      </c>
      <c r="N230" s="143" t="s">
        <v>2364</v>
      </c>
      <c r="O230" s="144" t="s">
        <v>1498</v>
      </c>
      <c r="P230" s="325" t="s">
        <v>2361</v>
      </c>
      <c r="Q230" s="87"/>
      <c r="R230" s="87"/>
      <c r="II230" s="19"/>
      <c r="IJ230" s="19"/>
      <c r="IK230" s="19"/>
      <c r="IL230" s="20"/>
      <c r="IM230" s="20"/>
      <c r="IN230" s="20"/>
      <c r="IO230" s="20"/>
      <c r="IP230" s="20"/>
      <c r="IQ230" s="20"/>
      <c r="IR230" s="20"/>
      <c r="IS230" s="20"/>
    </row>
    <row r="231" spans="1:253" s="9" customFormat="1" ht="111.75" customHeight="1">
      <c r="A231" s="115" t="s">
        <v>2365</v>
      </c>
      <c r="B231" s="116" t="s">
        <v>2366</v>
      </c>
      <c r="C231" s="117" t="s">
        <v>2361</v>
      </c>
      <c r="D231" s="36">
        <f t="shared" si="51"/>
        <v>50</v>
      </c>
      <c r="E231" s="36">
        <f t="shared" si="49"/>
        <v>50</v>
      </c>
      <c r="F231" s="118">
        <v>50</v>
      </c>
      <c r="G231" s="118"/>
      <c r="H231" s="36">
        <f t="shared" si="53"/>
        <v>0</v>
      </c>
      <c r="I231" s="118"/>
      <c r="J231" s="118"/>
      <c r="K231" s="326" t="s">
        <v>2367</v>
      </c>
      <c r="L231" s="141" t="s">
        <v>2368</v>
      </c>
      <c r="M231" s="142">
        <v>2013801</v>
      </c>
      <c r="N231" s="143" t="s">
        <v>2369</v>
      </c>
      <c r="O231" s="144" t="s">
        <v>1498</v>
      </c>
      <c r="P231" s="299" t="s">
        <v>2361</v>
      </c>
      <c r="Q231" s="87"/>
      <c r="R231" s="87"/>
      <c r="II231" s="19"/>
      <c r="IJ231" s="19"/>
      <c r="IK231" s="19"/>
      <c r="IL231" s="20"/>
      <c r="IM231" s="20"/>
      <c r="IN231" s="20"/>
      <c r="IO231" s="20"/>
      <c r="IP231" s="20"/>
      <c r="IQ231" s="20"/>
      <c r="IR231" s="20"/>
      <c r="IS231" s="20"/>
    </row>
    <row r="232" spans="1:253" s="9" customFormat="1" ht="82.5" customHeight="1">
      <c r="A232" s="115" t="s">
        <v>2370</v>
      </c>
      <c r="B232" s="116" t="s">
        <v>2371</v>
      </c>
      <c r="C232" s="320" t="s">
        <v>2168</v>
      </c>
      <c r="D232" s="36">
        <f t="shared" si="51"/>
        <v>400</v>
      </c>
      <c r="E232" s="36">
        <f t="shared" si="49"/>
        <v>400</v>
      </c>
      <c r="F232" s="36">
        <v>400</v>
      </c>
      <c r="G232" s="129"/>
      <c r="H232" s="36"/>
      <c r="I232" s="129"/>
      <c r="J232" s="129"/>
      <c r="K232" s="143" t="s">
        <v>2372</v>
      </c>
      <c r="L232" s="143" t="s">
        <v>2373</v>
      </c>
      <c r="M232" s="142">
        <v>2010303</v>
      </c>
      <c r="N232" s="143" t="s">
        <v>2171</v>
      </c>
      <c r="O232" s="144" t="s">
        <v>1498</v>
      </c>
      <c r="P232" s="141" t="s">
        <v>2172</v>
      </c>
      <c r="Q232" s="87"/>
      <c r="R232" s="87"/>
      <c r="II232" s="19"/>
      <c r="IJ232" s="19"/>
      <c r="IK232" s="19"/>
      <c r="IL232" s="20"/>
      <c r="IM232" s="20"/>
      <c r="IN232" s="20"/>
      <c r="IO232" s="20"/>
      <c r="IP232" s="20"/>
      <c r="IQ232" s="20"/>
      <c r="IR232" s="20"/>
      <c r="IS232" s="20"/>
    </row>
    <row r="233" spans="1:253" s="9" customFormat="1" ht="103.5" customHeight="1">
      <c r="A233" s="115" t="s">
        <v>2374</v>
      </c>
      <c r="B233" s="116" t="s">
        <v>2375</v>
      </c>
      <c r="C233" s="117" t="s">
        <v>1829</v>
      </c>
      <c r="D233" s="36">
        <f t="shared" si="51"/>
        <v>100</v>
      </c>
      <c r="E233" s="36">
        <f t="shared" si="49"/>
        <v>100</v>
      </c>
      <c r="F233" s="36">
        <v>100</v>
      </c>
      <c r="G233" s="36"/>
      <c r="H233" s="36">
        <f aca="true" t="shared" si="54" ref="H233:H245">+I233+J233</f>
        <v>0</v>
      </c>
      <c r="I233" s="36"/>
      <c r="J233" s="36"/>
      <c r="K233" s="143" t="s">
        <v>2376</v>
      </c>
      <c r="L233" s="141" t="s">
        <v>2377</v>
      </c>
      <c r="M233" s="142">
        <v>2013299</v>
      </c>
      <c r="N233" s="143" t="s">
        <v>1853</v>
      </c>
      <c r="O233" s="144" t="s">
        <v>1498</v>
      </c>
      <c r="P233" s="299" t="s">
        <v>1829</v>
      </c>
      <c r="Q233" s="87"/>
      <c r="R233" s="87"/>
      <c r="II233" s="19"/>
      <c r="IJ233" s="19"/>
      <c r="IK233" s="19"/>
      <c r="IL233" s="20"/>
      <c r="IM233" s="20"/>
      <c r="IN233" s="20"/>
      <c r="IO233" s="20"/>
      <c r="IP233" s="20"/>
      <c r="IQ233" s="20"/>
      <c r="IR233" s="20"/>
      <c r="IS233" s="20"/>
    </row>
    <row r="234" spans="1:253" s="9" customFormat="1" ht="168.75" customHeight="1">
      <c r="A234" s="115" t="s">
        <v>2378</v>
      </c>
      <c r="B234" s="125" t="s">
        <v>2379</v>
      </c>
      <c r="C234" s="318" t="s">
        <v>2355</v>
      </c>
      <c r="D234" s="36">
        <f t="shared" si="51"/>
        <v>1000</v>
      </c>
      <c r="E234" s="36">
        <f t="shared" si="49"/>
        <v>1000</v>
      </c>
      <c r="F234" s="118">
        <f>1832-800-32</f>
        <v>1000</v>
      </c>
      <c r="G234" s="118"/>
      <c r="H234" s="36">
        <f t="shared" si="54"/>
        <v>0</v>
      </c>
      <c r="I234" s="118"/>
      <c r="J234" s="118"/>
      <c r="K234" s="152" t="s">
        <v>2380</v>
      </c>
      <c r="L234" s="152" t="s">
        <v>2381</v>
      </c>
      <c r="M234" s="142">
        <v>2010501</v>
      </c>
      <c r="N234" s="143" t="s">
        <v>2268</v>
      </c>
      <c r="O234" s="144" t="s">
        <v>1498</v>
      </c>
      <c r="P234" s="141" t="s">
        <v>2355</v>
      </c>
      <c r="Q234" s="87"/>
      <c r="R234" s="87"/>
      <c r="II234" s="19"/>
      <c r="IJ234" s="19"/>
      <c r="IK234" s="19"/>
      <c r="IL234" s="20"/>
      <c r="IM234" s="20"/>
      <c r="IN234" s="20"/>
      <c r="IO234" s="20"/>
      <c r="IP234" s="20"/>
      <c r="IQ234" s="20"/>
      <c r="IR234" s="20"/>
      <c r="IS234" s="20"/>
    </row>
    <row r="235" spans="1:253" s="9" customFormat="1" ht="109.5" customHeight="1">
      <c r="A235" s="115" t="s">
        <v>2382</v>
      </c>
      <c r="B235" s="116" t="s">
        <v>2383</v>
      </c>
      <c r="C235" s="117" t="s">
        <v>2384</v>
      </c>
      <c r="D235" s="36">
        <f t="shared" si="51"/>
        <v>10000</v>
      </c>
      <c r="E235" s="36">
        <f t="shared" si="49"/>
        <v>5000</v>
      </c>
      <c r="F235" s="129">
        <v>5000</v>
      </c>
      <c r="G235" s="129"/>
      <c r="H235" s="36">
        <f t="shared" si="54"/>
        <v>5000</v>
      </c>
      <c r="I235" s="129">
        <v>5000</v>
      </c>
      <c r="J235" s="129"/>
      <c r="K235" s="152" t="s">
        <v>2385</v>
      </c>
      <c r="L235" s="152" t="s">
        <v>2386</v>
      </c>
      <c r="M235" s="298" t="s">
        <v>2387</v>
      </c>
      <c r="N235" s="281" t="s">
        <v>2388</v>
      </c>
      <c r="O235" s="327" t="s">
        <v>1498</v>
      </c>
      <c r="P235" s="46" t="s">
        <v>2384</v>
      </c>
      <c r="Q235" s="87"/>
      <c r="R235" s="87"/>
      <c r="II235" s="19"/>
      <c r="IJ235" s="19"/>
      <c r="IK235" s="19"/>
      <c r="IL235" s="20"/>
      <c r="IM235" s="20"/>
      <c r="IN235" s="20"/>
      <c r="IO235" s="20"/>
      <c r="IP235" s="20"/>
      <c r="IQ235" s="20"/>
      <c r="IR235" s="20"/>
      <c r="IS235" s="20"/>
    </row>
    <row r="236" spans="1:253" s="9" customFormat="1" ht="88.5" customHeight="1">
      <c r="A236" s="115" t="s">
        <v>2389</v>
      </c>
      <c r="B236" s="116" t="s">
        <v>2390</v>
      </c>
      <c r="C236" s="117" t="s">
        <v>2168</v>
      </c>
      <c r="D236" s="36">
        <f t="shared" si="51"/>
        <v>150</v>
      </c>
      <c r="E236" s="36">
        <f t="shared" si="49"/>
        <v>150</v>
      </c>
      <c r="F236" s="118">
        <v>150</v>
      </c>
      <c r="G236" s="118"/>
      <c r="H236" s="36">
        <f t="shared" si="54"/>
        <v>0</v>
      </c>
      <c r="I236" s="118"/>
      <c r="J236" s="118"/>
      <c r="K236" s="328" t="s">
        <v>2391</v>
      </c>
      <c r="L236" s="328" t="s">
        <v>2392</v>
      </c>
      <c r="M236" s="142">
        <v>2010303</v>
      </c>
      <c r="N236" s="143" t="s">
        <v>2171</v>
      </c>
      <c r="O236" s="144" t="s">
        <v>1498</v>
      </c>
      <c r="P236" s="141" t="s">
        <v>2172</v>
      </c>
      <c r="Q236" s="87"/>
      <c r="R236" s="87"/>
      <c r="II236" s="19"/>
      <c r="IJ236" s="19"/>
      <c r="IK236" s="19"/>
      <c r="IL236" s="20"/>
      <c r="IM236" s="20"/>
      <c r="IN236" s="20"/>
      <c r="IO236" s="20"/>
      <c r="IP236" s="20"/>
      <c r="IQ236" s="20"/>
      <c r="IR236" s="20"/>
      <c r="IS236" s="20"/>
    </row>
    <row r="237" spans="1:253" s="9" customFormat="1" ht="117.75" customHeight="1">
      <c r="A237" s="115" t="s">
        <v>2393</v>
      </c>
      <c r="B237" s="116" t="s">
        <v>2394</v>
      </c>
      <c r="C237" s="117" t="s">
        <v>1829</v>
      </c>
      <c r="D237" s="36">
        <f t="shared" si="51"/>
        <v>160.33</v>
      </c>
      <c r="E237" s="36">
        <f t="shared" si="49"/>
        <v>160.33</v>
      </c>
      <c r="F237" s="129">
        <v>160.33</v>
      </c>
      <c r="G237" s="129"/>
      <c r="H237" s="36">
        <f t="shared" si="54"/>
        <v>0</v>
      </c>
      <c r="I237" s="129"/>
      <c r="J237" s="129"/>
      <c r="K237" s="326" t="s">
        <v>2395</v>
      </c>
      <c r="L237" s="141" t="s">
        <v>2396</v>
      </c>
      <c r="M237" s="142">
        <v>2013299</v>
      </c>
      <c r="N237" s="143" t="s">
        <v>1853</v>
      </c>
      <c r="O237" s="144" t="s">
        <v>1498</v>
      </c>
      <c r="P237" s="141" t="s">
        <v>1829</v>
      </c>
      <c r="Q237" s="87"/>
      <c r="R237" s="87"/>
      <c r="II237" s="19"/>
      <c r="IJ237" s="19"/>
      <c r="IK237" s="19"/>
      <c r="IL237" s="20"/>
      <c r="IM237" s="20"/>
      <c r="IN237" s="20"/>
      <c r="IO237" s="20"/>
      <c r="IP237" s="20"/>
      <c r="IQ237" s="20"/>
      <c r="IR237" s="20"/>
      <c r="IS237" s="20"/>
    </row>
    <row r="238" spans="1:253" s="9" customFormat="1" ht="79.5" customHeight="1">
      <c r="A238" s="115" t="s">
        <v>2397</v>
      </c>
      <c r="B238" s="116" t="s">
        <v>2398</v>
      </c>
      <c r="C238" s="117" t="s">
        <v>1829</v>
      </c>
      <c r="D238" s="36">
        <f t="shared" si="51"/>
        <v>406.57</v>
      </c>
      <c r="E238" s="36">
        <f t="shared" si="49"/>
        <v>406.57</v>
      </c>
      <c r="F238" s="129">
        <v>406.57</v>
      </c>
      <c r="G238" s="129"/>
      <c r="H238" s="36">
        <f t="shared" si="54"/>
        <v>0</v>
      </c>
      <c r="I238" s="129"/>
      <c r="J238" s="129"/>
      <c r="K238" s="143" t="s">
        <v>2399</v>
      </c>
      <c r="L238" s="143" t="s">
        <v>2400</v>
      </c>
      <c r="M238" s="142">
        <v>2013299</v>
      </c>
      <c r="N238" s="143" t="s">
        <v>1853</v>
      </c>
      <c r="O238" s="144" t="s">
        <v>1498</v>
      </c>
      <c r="P238" s="153" t="s">
        <v>1829</v>
      </c>
      <c r="Q238" s="87"/>
      <c r="R238" s="87"/>
      <c r="II238" s="19"/>
      <c r="IJ238" s="19"/>
      <c r="IK238" s="19"/>
      <c r="IL238" s="20"/>
      <c r="IM238" s="20"/>
      <c r="IN238" s="20"/>
      <c r="IO238" s="20"/>
      <c r="IP238" s="20"/>
      <c r="IQ238" s="20"/>
      <c r="IR238" s="20"/>
      <c r="IS238" s="20"/>
    </row>
    <row r="239" spans="1:253" s="9" customFormat="1" ht="96" customHeight="1">
      <c r="A239" s="115" t="s">
        <v>2401</v>
      </c>
      <c r="B239" s="116" t="s">
        <v>2402</v>
      </c>
      <c r="C239" s="117" t="s">
        <v>2403</v>
      </c>
      <c r="D239" s="36">
        <f t="shared" si="51"/>
        <v>120</v>
      </c>
      <c r="E239" s="36">
        <f t="shared" si="49"/>
        <v>120</v>
      </c>
      <c r="F239" s="270">
        <v>120</v>
      </c>
      <c r="G239" s="270"/>
      <c r="H239" s="36">
        <f t="shared" si="54"/>
        <v>0</v>
      </c>
      <c r="I239" s="270"/>
      <c r="J239" s="270"/>
      <c r="K239" s="141" t="s">
        <v>2404</v>
      </c>
      <c r="L239" s="141" t="s">
        <v>2405</v>
      </c>
      <c r="M239" s="142">
        <v>2010301</v>
      </c>
      <c r="N239" s="143" t="s">
        <v>2268</v>
      </c>
      <c r="O239" s="144" t="s">
        <v>1498</v>
      </c>
      <c r="P239" s="141" t="s">
        <v>2406</v>
      </c>
      <c r="Q239" s="87"/>
      <c r="R239" s="87"/>
      <c r="II239" s="19"/>
      <c r="IJ239" s="19"/>
      <c r="IK239" s="19"/>
      <c r="IL239" s="20"/>
      <c r="IM239" s="20"/>
      <c r="IN239" s="20"/>
      <c r="IO239" s="20"/>
      <c r="IP239" s="20"/>
      <c r="IQ239" s="20"/>
      <c r="IR239" s="20"/>
      <c r="IS239" s="20"/>
    </row>
    <row r="240" spans="1:253" s="9" customFormat="1" ht="93" customHeight="1">
      <c r="A240" s="115" t="s">
        <v>2407</v>
      </c>
      <c r="B240" s="116" t="s">
        <v>2408</v>
      </c>
      <c r="C240" s="117" t="s">
        <v>2403</v>
      </c>
      <c r="D240" s="36">
        <f t="shared" si="51"/>
        <v>170</v>
      </c>
      <c r="E240" s="36">
        <f t="shared" si="49"/>
        <v>170</v>
      </c>
      <c r="F240" s="270">
        <v>170</v>
      </c>
      <c r="G240" s="270"/>
      <c r="H240" s="36">
        <f t="shared" si="54"/>
        <v>0</v>
      </c>
      <c r="I240" s="270"/>
      <c r="J240" s="270"/>
      <c r="K240" s="141" t="s">
        <v>2409</v>
      </c>
      <c r="L240" s="141" t="s">
        <v>2410</v>
      </c>
      <c r="M240" s="142">
        <v>2010301</v>
      </c>
      <c r="N240" s="143" t="s">
        <v>2268</v>
      </c>
      <c r="O240" s="144" t="s">
        <v>1498</v>
      </c>
      <c r="P240" s="141" t="s">
        <v>2406</v>
      </c>
      <c r="Q240" s="18"/>
      <c r="R240" s="18"/>
      <c r="II240" s="19"/>
      <c r="IJ240" s="19"/>
      <c r="IK240" s="19"/>
      <c r="IL240" s="20"/>
      <c r="IM240" s="20"/>
      <c r="IN240" s="20"/>
      <c r="IO240" s="20"/>
      <c r="IP240" s="20"/>
      <c r="IQ240" s="20"/>
      <c r="IR240" s="20"/>
      <c r="IS240" s="20"/>
    </row>
    <row r="241" spans="1:253" s="9" customFormat="1" ht="76.5" customHeight="1">
      <c r="A241" s="115" t="s">
        <v>2411</v>
      </c>
      <c r="B241" s="116" t="s">
        <v>2412</v>
      </c>
      <c r="C241" s="117" t="s">
        <v>2403</v>
      </c>
      <c r="D241" s="36">
        <f t="shared" si="51"/>
        <v>80</v>
      </c>
      <c r="E241" s="36">
        <f t="shared" si="49"/>
        <v>80</v>
      </c>
      <c r="F241" s="270">
        <v>80</v>
      </c>
      <c r="G241" s="270"/>
      <c r="H241" s="36">
        <f t="shared" si="54"/>
        <v>0</v>
      </c>
      <c r="I241" s="270"/>
      <c r="J241" s="270"/>
      <c r="K241" s="141" t="s">
        <v>2413</v>
      </c>
      <c r="L241" s="141" t="s">
        <v>2414</v>
      </c>
      <c r="M241" s="142">
        <v>2010301</v>
      </c>
      <c r="N241" s="143" t="s">
        <v>2268</v>
      </c>
      <c r="O241" s="144" t="s">
        <v>1498</v>
      </c>
      <c r="P241" s="141" t="s">
        <v>2406</v>
      </c>
      <c r="Q241" s="18"/>
      <c r="R241" s="18"/>
      <c r="II241" s="19"/>
      <c r="IJ241" s="19"/>
      <c r="IK241" s="19"/>
      <c r="IL241" s="20"/>
      <c r="IM241" s="20"/>
      <c r="IN241" s="20"/>
      <c r="IO241" s="20"/>
      <c r="IP241" s="20"/>
      <c r="IQ241" s="20"/>
      <c r="IR241" s="20"/>
      <c r="IS241" s="20"/>
    </row>
    <row r="242" spans="1:253" s="9" customFormat="1" ht="106.5" customHeight="1">
      <c r="A242" s="115" t="s">
        <v>2415</v>
      </c>
      <c r="B242" s="125" t="s">
        <v>2416</v>
      </c>
      <c r="C242" s="318" t="s">
        <v>2355</v>
      </c>
      <c r="D242" s="36">
        <f t="shared" si="51"/>
        <v>40</v>
      </c>
      <c r="E242" s="36">
        <f t="shared" si="49"/>
        <v>40</v>
      </c>
      <c r="F242" s="118">
        <v>40</v>
      </c>
      <c r="G242" s="118"/>
      <c r="H242" s="36">
        <f t="shared" si="54"/>
        <v>0</v>
      </c>
      <c r="I242" s="118"/>
      <c r="J242" s="118"/>
      <c r="K242" s="152" t="s">
        <v>2417</v>
      </c>
      <c r="L242" s="152" t="s">
        <v>2418</v>
      </c>
      <c r="M242" s="142">
        <v>2010507</v>
      </c>
      <c r="N242" s="143" t="s">
        <v>2358</v>
      </c>
      <c r="O242" s="144" t="s">
        <v>1498</v>
      </c>
      <c r="P242" s="141" t="s">
        <v>2355</v>
      </c>
      <c r="Q242" s="18"/>
      <c r="R242" s="18"/>
      <c r="II242" s="19"/>
      <c r="IJ242" s="19"/>
      <c r="IK242" s="19"/>
      <c r="IL242" s="20"/>
      <c r="IM242" s="20"/>
      <c r="IN242" s="20"/>
      <c r="IO242" s="20"/>
      <c r="IP242" s="20"/>
      <c r="IQ242" s="20"/>
      <c r="IR242" s="20"/>
      <c r="IS242" s="20"/>
    </row>
    <row r="243" spans="1:253" s="9" customFormat="1" ht="108.75" customHeight="1">
      <c r="A243" s="115" t="s">
        <v>2419</v>
      </c>
      <c r="B243" s="119" t="s">
        <v>2420</v>
      </c>
      <c r="C243" s="120" t="s">
        <v>1897</v>
      </c>
      <c r="D243" s="36">
        <f t="shared" si="51"/>
        <v>400</v>
      </c>
      <c r="E243" s="36">
        <f t="shared" si="49"/>
        <v>400</v>
      </c>
      <c r="F243" s="321">
        <v>400</v>
      </c>
      <c r="G243" s="321"/>
      <c r="H243" s="36">
        <f t="shared" si="54"/>
        <v>0</v>
      </c>
      <c r="I243" s="321"/>
      <c r="J243" s="321"/>
      <c r="K243" s="157" t="s">
        <v>2421</v>
      </c>
      <c r="L243" s="157" t="s">
        <v>2422</v>
      </c>
      <c r="M243" s="293">
        <v>2200199</v>
      </c>
      <c r="N243" s="157" t="s">
        <v>2423</v>
      </c>
      <c r="O243" s="294" t="s">
        <v>1525</v>
      </c>
      <c r="P243" s="119" t="s">
        <v>1897</v>
      </c>
      <c r="Q243" s="18"/>
      <c r="R243" s="18"/>
      <c r="II243" s="19"/>
      <c r="IJ243" s="19"/>
      <c r="IK243" s="19"/>
      <c r="IL243" s="20"/>
      <c r="IM243" s="20"/>
      <c r="IN243" s="20"/>
      <c r="IO243" s="20"/>
      <c r="IP243" s="20"/>
      <c r="IQ243" s="20"/>
      <c r="IR243" s="20"/>
      <c r="IS243" s="20"/>
    </row>
    <row r="244" spans="1:253" s="9" customFormat="1" ht="166.5" customHeight="1">
      <c r="A244" s="115" t="s">
        <v>2424</v>
      </c>
      <c r="B244" s="119" t="s">
        <v>2425</v>
      </c>
      <c r="C244" s="120" t="s">
        <v>1897</v>
      </c>
      <c r="D244" s="36">
        <f t="shared" si="51"/>
        <v>300</v>
      </c>
      <c r="E244" s="36">
        <f t="shared" si="49"/>
        <v>300</v>
      </c>
      <c r="F244" s="121">
        <v>300</v>
      </c>
      <c r="G244" s="121"/>
      <c r="H244" s="36">
        <f t="shared" si="54"/>
        <v>0</v>
      </c>
      <c r="I244" s="121"/>
      <c r="J244" s="121"/>
      <c r="K244" s="157" t="s">
        <v>2426</v>
      </c>
      <c r="L244" s="157" t="s">
        <v>2427</v>
      </c>
      <c r="M244" s="293">
        <v>2200199</v>
      </c>
      <c r="N244" s="157" t="s">
        <v>2423</v>
      </c>
      <c r="O244" s="294" t="s">
        <v>1525</v>
      </c>
      <c r="P244" s="119" t="s">
        <v>1897</v>
      </c>
      <c r="Q244" s="18"/>
      <c r="R244" s="18"/>
      <c r="II244" s="19"/>
      <c r="IJ244" s="19"/>
      <c r="IK244" s="19"/>
      <c r="IL244" s="20"/>
      <c r="IM244" s="20"/>
      <c r="IN244" s="20"/>
      <c r="IO244" s="20"/>
      <c r="IP244" s="20"/>
      <c r="IQ244" s="20"/>
      <c r="IR244" s="20"/>
      <c r="IS244" s="20"/>
    </row>
    <row r="245" spans="1:253" s="9" customFormat="1" ht="214.5" customHeight="1">
      <c r="A245" s="115" t="s">
        <v>2428</v>
      </c>
      <c r="B245" s="119" t="s">
        <v>2429</v>
      </c>
      <c r="C245" s="120" t="s">
        <v>2430</v>
      </c>
      <c r="D245" s="36">
        <f t="shared" si="51"/>
        <v>700</v>
      </c>
      <c r="E245" s="36">
        <f t="shared" si="49"/>
        <v>700</v>
      </c>
      <c r="F245" s="121">
        <v>700</v>
      </c>
      <c r="G245" s="121"/>
      <c r="H245" s="36">
        <f t="shared" si="54"/>
        <v>0</v>
      </c>
      <c r="I245" s="121"/>
      <c r="J245" s="121"/>
      <c r="K245" s="157" t="s">
        <v>2431</v>
      </c>
      <c r="L245" s="157" t="s">
        <v>2432</v>
      </c>
      <c r="M245" s="146" t="s">
        <v>2433</v>
      </c>
      <c r="N245" s="157" t="s">
        <v>2423</v>
      </c>
      <c r="O245" s="329" t="s">
        <v>1525</v>
      </c>
      <c r="P245" s="157" t="s">
        <v>1897</v>
      </c>
      <c r="Q245" s="18"/>
      <c r="R245" s="18"/>
      <c r="II245" s="19"/>
      <c r="IJ245" s="19"/>
      <c r="IK245" s="19"/>
      <c r="IL245" s="20"/>
      <c r="IM245" s="20"/>
      <c r="IN245" s="20"/>
      <c r="IO245" s="20"/>
      <c r="IP245" s="20"/>
      <c r="IQ245" s="20"/>
      <c r="IR245" s="20"/>
      <c r="IS245" s="20"/>
    </row>
    <row r="246" spans="1:253" s="9" customFormat="1" ht="14.25">
      <c r="A246" s="57"/>
      <c r="B246" s="11"/>
      <c r="C246" s="12"/>
      <c r="D246" s="13"/>
      <c r="E246" s="14"/>
      <c r="F246" s="14"/>
      <c r="G246" s="14"/>
      <c r="H246" s="14"/>
      <c r="I246" s="14"/>
      <c r="J246" s="89"/>
      <c r="K246" s="111"/>
      <c r="L246" s="4"/>
      <c r="M246" s="16"/>
      <c r="N246" s="17"/>
      <c r="P246" s="112"/>
      <c r="Q246" s="18"/>
      <c r="R246" s="18"/>
      <c r="II246" s="19"/>
      <c r="IJ246" s="19"/>
      <c r="IK246" s="19"/>
      <c r="IL246" s="20"/>
      <c r="IM246" s="20"/>
      <c r="IN246" s="20"/>
      <c r="IO246" s="20"/>
      <c r="IP246" s="20"/>
      <c r="IQ246" s="20"/>
      <c r="IR246" s="20"/>
      <c r="IS246" s="20"/>
    </row>
    <row r="247" spans="1:253" s="9" customFormat="1" ht="14.25">
      <c r="A247" s="57"/>
      <c r="B247" s="11"/>
      <c r="C247" s="12"/>
      <c r="D247" s="13"/>
      <c r="E247" s="14"/>
      <c r="F247" s="14"/>
      <c r="G247" s="14"/>
      <c r="H247" s="14"/>
      <c r="I247" s="14"/>
      <c r="J247" s="89"/>
      <c r="K247" s="111"/>
      <c r="L247" s="4"/>
      <c r="M247" s="16"/>
      <c r="N247" s="17"/>
      <c r="P247" s="112"/>
      <c r="Q247" s="18"/>
      <c r="R247" s="18"/>
      <c r="II247" s="19"/>
      <c r="IJ247" s="19"/>
      <c r="IK247" s="19"/>
      <c r="IL247" s="20"/>
      <c r="IM247" s="20"/>
      <c r="IN247" s="20"/>
      <c r="IO247" s="20"/>
      <c r="IP247" s="20"/>
      <c r="IQ247" s="20"/>
      <c r="IR247" s="20"/>
      <c r="IS247" s="20"/>
    </row>
    <row r="248" spans="1:253" s="9" customFormat="1" ht="14.25">
      <c r="A248" s="57"/>
      <c r="B248" s="11"/>
      <c r="C248" s="12"/>
      <c r="D248" s="13"/>
      <c r="E248" s="14"/>
      <c r="F248" s="14"/>
      <c r="G248" s="14"/>
      <c r="H248" s="14"/>
      <c r="I248" s="14"/>
      <c r="J248" s="89"/>
      <c r="K248" s="111"/>
      <c r="L248" s="4"/>
      <c r="M248" s="16"/>
      <c r="N248" s="17"/>
      <c r="P248" s="112"/>
      <c r="Q248" s="18"/>
      <c r="R248" s="18"/>
      <c r="II248" s="19"/>
      <c r="IJ248" s="19"/>
      <c r="IK248" s="19"/>
      <c r="IL248" s="20"/>
      <c r="IM248" s="20"/>
      <c r="IN248" s="20"/>
      <c r="IO248" s="20"/>
      <c r="IP248" s="20"/>
      <c r="IQ248" s="20"/>
      <c r="IR248" s="20"/>
      <c r="IS248" s="20"/>
    </row>
    <row r="249" spans="1:253" s="9" customFormat="1" ht="14.25">
      <c r="A249" s="57"/>
      <c r="B249" s="11"/>
      <c r="C249" s="12"/>
      <c r="D249" s="13"/>
      <c r="E249" s="14"/>
      <c r="F249" s="14"/>
      <c r="G249" s="14"/>
      <c r="H249" s="14"/>
      <c r="I249" s="14"/>
      <c r="J249" s="89"/>
      <c r="K249" s="111"/>
      <c r="L249" s="4"/>
      <c r="M249" s="16"/>
      <c r="N249" s="17"/>
      <c r="P249" s="112"/>
      <c r="Q249" s="18"/>
      <c r="R249" s="18"/>
      <c r="II249" s="19"/>
      <c r="IJ249" s="19"/>
      <c r="IK249" s="19"/>
      <c r="IL249" s="20"/>
      <c r="IM249" s="20"/>
      <c r="IN249" s="20"/>
      <c r="IO249" s="20"/>
      <c r="IP249" s="20"/>
      <c r="IQ249" s="20"/>
      <c r="IR249" s="20"/>
      <c r="IS249" s="20"/>
    </row>
    <row r="250" spans="1:253" s="9" customFormat="1" ht="14.25">
      <c r="A250" s="57"/>
      <c r="B250" s="11"/>
      <c r="C250" s="12"/>
      <c r="D250" s="13"/>
      <c r="E250" s="14"/>
      <c r="F250" s="14"/>
      <c r="G250" s="14"/>
      <c r="H250" s="14"/>
      <c r="I250" s="14"/>
      <c r="J250" s="89"/>
      <c r="K250" s="111"/>
      <c r="L250" s="4"/>
      <c r="M250" s="16"/>
      <c r="N250" s="17"/>
      <c r="P250" s="112"/>
      <c r="Q250" s="18"/>
      <c r="R250" s="18"/>
      <c r="II250" s="19"/>
      <c r="IJ250" s="19"/>
      <c r="IK250" s="19"/>
      <c r="IL250" s="20"/>
      <c r="IM250" s="20"/>
      <c r="IN250" s="20"/>
      <c r="IO250" s="20"/>
      <c r="IP250" s="20"/>
      <c r="IQ250" s="20"/>
      <c r="IR250" s="20"/>
      <c r="IS250" s="20"/>
    </row>
    <row r="251" spans="1:253" s="9" customFormat="1" ht="14.25">
      <c r="A251" s="57"/>
      <c r="B251" s="11"/>
      <c r="C251" s="12"/>
      <c r="D251" s="13"/>
      <c r="E251" s="14"/>
      <c r="F251" s="14"/>
      <c r="G251" s="14"/>
      <c r="H251" s="14"/>
      <c r="I251" s="14"/>
      <c r="J251" s="89"/>
      <c r="K251" s="111"/>
      <c r="L251" s="4"/>
      <c r="M251" s="16"/>
      <c r="N251" s="17"/>
      <c r="P251" s="112"/>
      <c r="Q251" s="18"/>
      <c r="R251" s="18"/>
      <c r="II251" s="19"/>
      <c r="IJ251" s="19"/>
      <c r="IK251" s="19"/>
      <c r="IL251" s="20"/>
      <c r="IM251" s="20"/>
      <c r="IN251" s="20"/>
      <c r="IO251" s="20"/>
      <c r="IP251" s="20"/>
      <c r="IQ251" s="20"/>
      <c r="IR251" s="20"/>
      <c r="IS251" s="20"/>
    </row>
    <row r="252" spans="1:253" s="9" customFormat="1" ht="14.25">
      <c r="A252" s="57"/>
      <c r="B252" s="11"/>
      <c r="C252" s="12"/>
      <c r="D252" s="13"/>
      <c r="E252" s="14"/>
      <c r="F252" s="14"/>
      <c r="G252" s="14"/>
      <c r="H252" s="14"/>
      <c r="I252" s="14"/>
      <c r="J252" s="89"/>
      <c r="K252" s="111"/>
      <c r="L252" s="4"/>
      <c r="M252" s="16"/>
      <c r="N252" s="17"/>
      <c r="P252" s="112"/>
      <c r="Q252" s="18"/>
      <c r="R252" s="18"/>
      <c r="II252" s="19"/>
      <c r="IJ252" s="19"/>
      <c r="IK252" s="19"/>
      <c r="IL252" s="20"/>
      <c r="IM252" s="20"/>
      <c r="IN252" s="20"/>
      <c r="IO252" s="20"/>
      <c r="IP252" s="20"/>
      <c r="IQ252" s="20"/>
      <c r="IR252" s="20"/>
      <c r="IS252" s="20"/>
    </row>
    <row r="253" spans="1:253" s="9" customFormat="1" ht="14.25">
      <c r="A253" s="57"/>
      <c r="B253" s="11"/>
      <c r="C253" s="12"/>
      <c r="D253" s="13"/>
      <c r="E253" s="14"/>
      <c r="F253" s="14"/>
      <c r="G253" s="14"/>
      <c r="H253" s="14"/>
      <c r="I253" s="14"/>
      <c r="J253" s="89"/>
      <c r="K253" s="111"/>
      <c r="L253" s="4"/>
      <c r="M253" s="16"/>
      <c r="N253" s="17"/>
      <c r="P253" s="112"/>
      <c r="Q253" s="18"/>
      <c r="R253" s="18"/>
      <c r="II253" s="19"/>
      <c r="IJ253" s="19"/>
      <c r="IK253" s="19"/>
      <c r="IL253" s="20"/>
      <c r="IM253" s="20"/>
      <c r="IN253" s="20"/>
      <c r="IO253" s="20"/>
      <c r="IP253" s="20"/>
      <c r="IQ253" s="20"/>
      <c r="IR253" s="20"/>
      <c r="IS253" s="20"/>
    </row>
    <row r="254" spans="1:253" s="9" customFormat="1" ht="14.25">
      <c r="A254" s="57"/>
      <c r="B254" s="11"/>
      <c r="C254" s="12"/>
      <c r="D254" s="13"/>
      <c r="E254" s="14"/>
      <c r="F254" s="14"/>
      <c r="G254" s="14"/>
      <c r="H254" s="14"/>
      <c r="I254" s="14"/>
      <c r="J254" s="89"/>
      <c r="K254" s="111"/>
      <c r="L254" s="4"/>
      <c r="M254" s="16"/>
      <c r="N254" s="17"/>
      <c r="P254" s="112"/>
      <c r="Q254" s="18"/>
      <c r="R254" s="18"/>
      <c r="II254" s="19"/>
      <c r="IJ254" s="19"/>
      <c r="IK254" s="19"/>
      <c r="IL254" s="20"/>
      <c r="IM254" s="20"/>
      <c r="IN254" s="20"/>
      <c r="IO254" s="20"/>
      <c r="IP254" s="20"/>
      <c r="IQ254" s="20"/>
      <c r="IR254" s="20"/>
      <c r="IS254" s="20"/>
    </row>
    <row r="255" spans="1:253" s="9" customFormat="1" ht="14.25">
      <c r="A255" s="57"/>
      <c r="B255" s="11"/>
      <c r="C255" s="12"/>
      <c r="D255" s="13"/>
      <c r="E255" s="14"/>
      <c r="F255" s="14"/>
      <c r="G255" s="14"/>
      <c r="H255" s="14"/>
      <c r="I255" s="14"/>
      <c r="J255" s="89"/>
      <c r="K255" s="111"/>
      <c r="L255" s="4"/>
      <c r="M255" s="16"/>
      <c r="N255" s="17"/>
      <c r="P255" s="112"/>
      <c r="Q255" s="18"/>
      <c r="R255" s="18"/>
      <c r="II255" s="19"/>
      <c r="IJ255" s="19"/>
      <c r="IK255" s="19"/>
      <c r="IL255" s="20"/>
      <c r="IM255" s="20"/>
      <c r="IN255" s="20"/>
      <c r="IO255" s="20"/>
      <c r="IP255" s="20"/>
      <c r="IQ255" s="20"/>
      <c r="IR255" s="20"/>
      <c r="IS255" s="20"/>
    </row>
    <row r="256" spans="1:253" s="9" customFormat="1" ht="14.25">
      <c r="A256" s="57"/>
      <c r="B256" s="11"/>
      <c r="C256" s="12"/>
      <c r="D256" s="13"/>
      <c r="E256" s="14"/>
      <c r="F256" s="14"/>
      <c r="G256" s="14"/>
      <c r="H256" s="14"/>
      <c r="I256" s="14"/>
      <c r="J256" s="89"/>
      <c r="K256" s="111"/>
      <c r="L256" s="4"/>
      <c r="M256" s="16"/>
      <c r="N256" s="17"/>
      <c r="P256" s="112"/>
      <c r="Q256" s="18"/>
      <c r="R256" s="18"/>
      <c r="II256" s="19"/>
      <c r="IJ256" s="19"/>
      <c r="IK256" s="19"/>
      <c r="IL256" s="20"/>
      <c r="IM256" s="20"/>
      <c r="IN256" s="20"/>
      <c r="IO256" s="20"/>
      <c r="IP256" s="20"/>
      <c r="IQ256" s="20"/>
      <c r="IR256" s="20"/>
      <c r="IS256" s="20"/>
    </row>
    <row r="257" spans="1:253" s="9" customFormat="1" ht="14.25">
      <c r="A257" s="57"/>
      <c r="B257" s="11"/>
      <c r="C257" s="12"/>
      <c r="D257" s="13"/>
      <c r="E257" s="14"/>
      <c r="F257" s="14"/>
      <c r="G257" s="14"/>
      <c r="H257" s="14"/>
      <c r="I257" s="14"/>
      <c r="J257" s="89"/>
      <c r="K257" s="111"/>
      <c r="L257" s="4"/>
      <c r="M257" s="16"/>
      <c r="N257" s="17"/>
      <c r="P257" s="112"/>
      <c r="Q257" s="18"/>
      <c r="R257" s="18"/>
      <c r="II257" s="19"/>
      <c r="IJ257" s="19"/>
      <c r="IK257" s="19"/>
      <c r="IL257" s="20"/>
      <c r="IM257" s="20"/>
      <c r="IN257" s="20"/>
      <c r="IO257" s="20"/>
      <c r="IP257" s="20"/>
      <c r="IQ257" s="20"/>
      <c r="IR257" s="20"/>
      <c r="IS257" s="20"/>
    </row>
    <row r="258" spans="1:253" s="9" customFormat="1" ht="14.25">
      <c r="A258" s="57"/>
      <c r="B258" s="11"/>
      <c r="C258" s="12"/>
      <c r="D258" s="13"/>
      <c r="E258" s="14"/>
      <c r="F258" s="14"/>
      <c r="G258" s="14"/>
      <c r="H258" s="14"/>
      <c r="I258" s="14"/>
      <c r="J258" s="89"/>
      <c r="K258" s="111"/>
      <c r="L258" s="4"/>
      <c r="M258" s="16"/>
      <c r="N258" s="17"/>
      <c r="P258" s="112"/>
      <c r="Q258" s="18"/>
      <c r="R258" s="18"/>
      <c r="II258" s="19"/>
      <c r="IJ258" s="19"/>
      <c r="IK258" s="19"/>
      <c r="IL258" s="20"/>
      <c r="IM258" s="20"/>
      <c r="IN258" s="20"/>
      <c r="IO258" s="20"/>
      <c r="IP258" s="20"/>
      <c r="IQ258" s="20"/>
      <c r="IR258" s="20"/>
      <c r="IS258" s="20"/>
    </row>
    <row r="259" spans="1:253" s="9" customFormat="1" ht="14.25">
      <c r="A259" s="57"/>
      <c r="B259" s="11"/>
      <c r="C259" s="12"/>
      <c r="D259" s="13"/>
      <c r="E259" s="14"/>
      <c r="F259" s="14"/>
      <c r="G259" s="14"/>
      <c r="H259" s="14"/>
      <c r="I259" s="14"/>
      <c r="J259" s="89"/>
      <c r="K259" s="111"/>
      <c r="L259" s="4"/>
      <c r="M259" s="16"/>
      <c r="N259" s="17"/>
      <c r="P259" s="112"/>
      <c r="Q259" s="18"/>
      <c r="R259" s="18"/>
      <c r="II259" s="19"/>
      <c r="IJ259" s="19"/>
      <c r="IK259" s="19"/>
      <c r="IL259" s="20"/>
      <c r="IM259" s="20"/>
      <c r="IN259" s="20"/>
      <c r="IO259" s="20"/>
      <c r="IP259" s="20"/>
      <c r="IQ259" s="20"/>
      <c r="IR259" s="20"/>
      <c r="IS259" s="20"/>
    </row>
    <row r="260" spans="1:253" s="9" customFormat="1" ht="14.25">
      <c r="A260" s="57"/>
      <c r="B260" s="11"/>
      <c r="C260" s="12"/>
      <c r="D260" s="13"/>
      <c r="E260" s="14"/>
      <c r="F260" s="14"/>
      <c r="G260" s="14"/>
      <c r="H260" s="14"/>
      <c r="I260" s="14"/>
      <c r="J260" s="89"/>
      <c r="K260" s="111"/>
      <c r="L260" s="4"/>
      <c r="M260" s="16"/>
      <c r="N260" s="17"/>
      <c r="P260" s="112"/>
      <c r="Q260" s="18"/>
      <c r="R260" s="18"/>
      <c r="II260" s="19"/>
      <c r="IJ260" s="19"/>
      <c r="IK260" s="19"/>
      <c r="IL260" s="20"/>
      <c r="IM260" s="20"/>
      <c r="IN260" s="20"/>
      <c r="IO260" s="20"/>
      <c r="IP260" s="20"/>
      <c r="IQ260" s="20"/>
      <c r="IR260" s="20"/>
      <c r="IS260" s="20"/>
    </row>
    <row r="261" spans="1:253" s="9" customFormat="1" ht="14.25">
      <c r="A261" s="57"/>
      <c r="B261" s="11"/>
      <c r="C261" s="12"/>
      <c r="D261" s="13"/>
      <c r="E261" s="14"/>
      <c r="F261" s="14"/>
      <c r="G261" s="14"/>
      <c r="H261" s="14"/>
      <c r="I261" s="14"/>
      <c r="J261" s="89"/>
      <c r="K261" s="111"/>
      <c r="L261" s="4"/>
      <c r="M261" s="16"/>
      <c r="N261" s="17"/>
      <c r="P261" s="112"/>
      <c r="Q261" s="18"/>
      <c r="R261" s="18"/>
      <c r="II261" s="19"/>
      <c r="IJ261" s="19"/>
      <c r="IK261" s="19"/>
      <c r="IL261" s="20"/>
      <c r="IM261" s="20"/>
      <c r="IN261" s="20"/>
      <c r="IO261" s="20"/>
      <c r="IP261" s="20"/>
      <c r="IQ261" s="20"/>
      <c r="IR261" s="20"/>
      <c r="IS261" s="20"/>
    </row>
    <row r="262" spans="1:253" s="9" customFormat="1" ht="14.25">
      <c r="A262" s="57"/>
      <c r="B262" s="11"/>
      <c r="C262" s="12"/>
      <c r="D262" s="13"/>
      <c r="E262" s="14"/>
      <c r="F262" s="14"/>
      <c r="G262" s="14"/>
      <c r="H262" s="14"/>
      <c r="I262" s="14"/>
      <c r="J262" s="89"/>
      <c r="K262" s="111"/>
      <c r="L262" s="4"/>
      <c r="M262" s="16"/>
      <c r="N262" s="17"/>
      <c r="P262" s="112"/>
      <c r="Q262" s="18"/>
      <c r="R262" s="18"/>
      <c r="II262" s="19"/>
      <c r="IJ262" s="19"/>
      <c r="IK262" s="19"/>
      <c r="IL262" s="20"/>
      <c r="IM262" s="20"/>
      <c r="IN262" s="20"/>
      <c r="IO262" s="20"/>
      <c r="IP262" s="20"/>
      <c r="IQ262" s="20"/>
      <c r="IR262" s="20"/>
      <c r="IS262" s="20"/>
    </row>
    <row r="263" spans="1:253" s="9" customFormat="1" ht="14.25">
      <c r="A263" s="57"/>
      <c r="B263" s="11"/>
      <c r="C263" s="12"/>
      <c r="D263" s="13"/>
      <c r="E263" s="14"/>
      <c r="F263" s="14"/>
      <c r="G263" s="14"/>
      <c r="H263" s="14"/>
      <c r="I263" s="14"/>
      <c r="J263" s="89"/>
      <c r="K263" s="111"/>
      <c r="L263" s="4"/>
      <c r="M263" s="16"/>
      <c r="N263" s="17"/>
      <c r="P263" s="112"/>
      <c r="Q263" s="18"/>
      <c r="R263" s="18"/>
      <c r="II263" s="19"/>
      <c r="IJ263" s="19"/>
      <c r="IK263" s="19"/>
      <c r="IL263" s="20"/>
      <c r="IM263" s="20"/>
      <c r="IN263" s="20"/>
      <c r="IO263" s="20"/>
      <c r="IP263" s="20"/>
      <c r="IQ263" s="20"/>
      <c r="IR263" s="20"/>
      <c r="IS263" s="20"/>
    </row>
    <row r="264" spans="1:253" s="9" customFormat="1" ht="14.25">
      <c r="A264" s="57"/>
      <c r="B264" s="11"/>
      <c r="C264" s="12"/>
      <c r="D264" s="13"/>
      <c r="E264" s="14"/>
      <c r="F264" s="14"/>
      <c r="G264" s="14"/>
      <c r="H264" s="14"/>
      <c r="I264" s="14"/>
      <c r="J264" s="89"/>
      <c r="K264" s="111"/>
      <c r="L264" s="4"/>
      <c r="M264" s="16"/>
      <c r="N264" s="17"/>
      <c r="P264" s="112"/>
      <c r="Q264" s="18"/>
      <c r="R264" s="18"/>
      <c r="II264" s="19"/>
      <c r="IJ264" s="19"/>
      <c r="IK264" s="19"/>
      <c r="IL264" s="20"/>
      <c r="IM264" s="20"/>
      <c r="IN264" s="20"/>
      <c r="IO264" s="20"/>
      <c r="IP264" s="20"/>
      <c r="IQ264" s="20"/>
      <c r="IR264" s="20"/>
      <c r="IS264" s="20"/>
    </row>
    <row r="265" spans="1:253" s="9" customFormat="1" ht="14.25">
      <c r="A265" s="57"/>
      <c r="B265" s="11"/>
      <c r="C265" s="12"/>
      <c r="D265" s="13"/>
      <c r="E265" s="14"/>
      <c r="F265" s="14"/>
      <c r="G265" s="14"/>
      <c r="H265" s="14"/>
      <c r="I265" s="14"/>
      <c r="J265" s="89"/>
      <c r="K265" s="111"/>
      <c r="L265" s="4"/>
      <c r="M265" s="16"/>
      <c r="N265" s="17"/>
      <c r="P265" s="112"/>
      <c r="Q265" s="18"/>
      <c r="R265" s="18"/>
      <c r="II265" s="19"/>
      <c r="IJ265" s="19"/>
      <c r="IK265" s="19"/>
      <c r="IL265" s="20"/>
      <c r="IM265" s="20"/>
      <c r="IN265" s="20"/>
      <c r="IO265" s="20"/>
      <c r="IP265" s="20"/>
      <c r="IQ265" s="20"/>
      <c r="IR265" s="20"/>
      <c r="IS265" s="20"/>
    </row>
    <row r="266" spans="1:253" s="9" customFormat="1" ht="14.25">
      <c r="A266" s="57"/>
      <c r="B266" s="11"/>
      <c r="C266" s="12"/>
      <c r="D266" s="13"/>
      <c r="E266" s="14"/>
      <c r="F266" s="14"/>
      <c r="G266" s="14"/>
      <c r="H266" s="14"/>
      <c r="I266" s="14"/>
      <c r="J266" s="89"/>
      <c r="K266" s="111"/>
      <c r="L266" s="4"/>
      <c r="M266" s="16"/>
      <c r="N266" s="17"/>
      <c r="P266" s="112"/>
      <c r="Q266" s="18"/>
      <c r="R266" s="18"/>
      <c r="II266" s="19"/>
      <c r="IJ266" s="19"/>
      <c r="IK266" s="19"/>
      <c r="IL266" s="20"/>
      <c r="IM266" s="20"/>
      <c r="IN266" s="20"/>
      <c r="IO266" s="20"/>
      <c r="IP266" s="20"/>
      <c r="IQ266" s="20"/>
      <c r="IR266" s="20"/>
      <c r="IS266" s="20"/>
    </row>
    <row r="267" spans="1:253" s="9" customFormat="1" ht="14.25">
      <c r="A267" s="57"/>
      <c r="B267" s="11"/>
      <c r="C267" s="12"/>
      <c r="D267" s="13"/>
      <c r="E267" s="14"/>
      <c r="F267" s="14"/>
      <c r="G267" s="14"/>
      <c r="H267" s="14"/>
      <c r="I267" s="14"/>
      <c r="J267" s="89"/>
      <c r="K267" s="111"/>
      <c r="L267" s="4"/>
      <c r="M267" s="16"/>
      <c r="N267" s="17"/>
      <c r="P267" s="112"/>
      <c r="Q267" s="18"/>
      <c r="R267" s="18"/>
      <c r="II267" s="19"/>
      <c r="IJ267" s="19"/>
      <c r="IK267" s="19"/>
      <c r="IL267" s="20"/>
      <c r="IM267" s="20"/>
      <c r="IN267" s="20"/>
      <c r="IO267" s="20"/>
      <c r="IP267" s="20"/>
      <c r="IQ267" s="20"/>
      <c r="IR267" s="20"/>
      <c r="IS267" s="20"/>
    </row>
    <row r="268" spans="1:253" s="9" customFormat="1" ht="14.25">
      <c r="A268" s="57"/>
      <c r="B268" s="11"/>
      <c r="C268" s="12"/>
      <c r="D268" s="13"/>
      <c r="E268" s="14"/>
      <c r="F268" s="14"/>
      <c r="G268" s="14"/>
      <c r="H268" s="14"/>
      <c r="I268" s="14"/>
      <c r="J268" s="89"/>
      <c r="K268" s="111"/>
      <c r="L268" s="4"/>
      <c r="M268" s="16"/>
      <c r="N268" s="17"/>
      <c r="P268" s="112"/>
      <c r="Q268" s="18"/>
      <c r="R268" s="18"/>
      <c r="II268" s="19"/>
      <c r="IJ268" s="19"/>
      <c r="IK268" s="19"/>
      <c r="IL268" s="20"/>
      <c r="IM268" s="20"/>
      <c r="IN268" s="20"/>
      <c r="IO268" s="20"/>
      <c r="IP268" s="20"/>
      <c r="IQ268" s="20"/>
      <c r="IR268" s="20"/>
      <c r="IS268" s="20"/>
    </row>
    <row r="269" spans="1:253" s="9" customFormat="1" ht="14.25">
      <c r="A269" s="57"/>
      <c r="B269" s="11"/>
      <c r="C269" s="12"/>
      <c r="D269" s="13"/>
      <c r="E269" s="14"/>
      <c r="F269" s="14"/>
      <c r="G269" s="14"/>
      <c r="H269" s="14"/>
      <c r="I269" s="14"/>
      <c r="J269" s="89"/>
      <c r="K269" s="111"/>
      <c r="L269" s="4"/>
      <c r="M269" s="16"/>
      <c r="N269" s="17"/>
      <c r="P269" s="112"/>
      <c r="Q269" s="18"/>
      <c r="R269" s="18"/>
      <c r="II269" s="19"/>
      <c r="IJ269" s="19"/>
      <c r="IK269" s="19"/>
      <c r="IL269" s="20"/>
      <c r="IM269" s="20"/>
      <c r="IN269" s="20"/>
      <c r="IO269" s="20"/>
      <c r="IP269" s="20"/>
      <c r="IQ269" s="20"/>
      <c r="IR269" s="20"/>
      <c r="IS269" s="20"/>
    </row>
    <row r="270" spans="1:253" s="9" customFormat="1" ht="14.25">
      <c r="A270" s="57"/>
      <c r="B270" s="11"/>
      <c r="C270" s="12"/>
      <c r="D270" s="13"/>
      <c r="E270" s="14"/>
      <c r="F270" s="14"/>
      <c r="G270" s="14"/>
      <c r="H270" s="14"/>
      <c r="I270" s="14"/>
      <c r="J270" s="89"/>
      <c r="K270" s="111"/>
      <c r="L270" s="4"/>
      <c r="M270" s="16"/>
      <c r="N270" s="17"/>
      <c r="P270" s="112"/>
      <c r="Q270" s="18"/>
      <c r="R270" s="18"/>
      <c r="II270" s="19"/>
      <c r="IJ270" s="19"/>
      <c r="IK270" s="19"/>
      <c r="IL270" s="20"/>
      <c r="IM270" s="20"/>
      <c r="IN270" s="20"/>
      <c r="IO270" s="20"/>
      <c r="IP270" s="20"/>
      <c r="IQ270" s="20"/>
      <c r="IR270" s="20"/>
      <c r="IS270" s="20"/>
    </row>
    <row r="271" spans="1:253" s="9" customFormat="1" ht="14.25">
      <c r="A271" s="57"/>
      <c r="B271" s="11"/>
      <c r="C271" s="12"/>
      <c r="D271" s="13"/>
      <c r="E271" s="14"/>
      <c r="F271" s="14"/>
      <c r="G271" s="14"/>
      <c r="H271" s="14"/>
      <c r="I271" s="14"/>
      <c r="J271" s="89"/>
      <c r="K271" s="111"/>
      <c r="L271" s="4"/>
      <c r="M271" s="16"/>
      <c r="N271" s="17"/>
      <c r="P271" s="112"/>
      <c r="Q271" s="18"/>
      <c r="R271" s="18"/>
      <c r="II271" s="19"/>
      <c r="IJ271" s="19"/>
      <c r="IK271" s="19"/>
      <c r="IL271" s="20"/>
      <c r="IM271" s="20"/>
      <c r="IN271" s="20"/>
      <c r="IO271" s="20"/>
      <c r="IP271" s="20"/>
      <c r="IQ271" s="20"/>
      <c r="IR271" s="20"/>
      <c r="IS271" s="20"/>
    </row>
    <row r="272" spans="1:253" s="9" customFormat="1" ht="14.25">
      <c r="A272" s="57"/>
      <c r="B272" s="11"/>
      <c r="C272" s="12"/>
      <c r="D272" s="13"/>
      <c r="E272" s="14"/>
      <c r="F272" s="14"/>
      <c r="G272" s="14"/>
      <c r="H272" s="14"/>
      <c r="I272" s="14"/>
      <c r="J272" s="89"/>
      <c r="K272" s="111"/>
      <c r="L272" s="4"/>
      <c r="M272" s="16"/>
      <c r="N272" s="17"/>
      <c r="P272" s="112"/>
      <c r="Q272" s="18"/>
      <c r="R272" s="18"/>
      <c r="II272" s="19"/>
      <c r="IJ272" s="19"/>
      <c r="IK272" s="19"/>
      <c r="IL272" s="20"/>
      <c r="IM272" s="20"/>
      <c r="IN272" s="20"/>
      <c r="IO272" s="20"/>
      <c r="IP272" s="20"/>
      <c r="IQ272" s="20"/>
      <c r="IR272" s="20"/>
      <c r="IS272" s="20"/>
    </row>
    <row r="273" spans="1:253" s="9" customFormat="1" ht="14.25">
      <c r="A273" s="57"/>
      <c r="B273" s="11"/>
      <c r="C273" s="12"/>
      <c r="D273" s="13"/>
      <c r="E273" s="14"/>
      <c r="F273" s="14"/>
      <c r="G273" s="14"/>
      <c r="H273" s="14"/>
      <c r="I273" s="14"/>
      <c r="J273" s="89"/>
      <c r="K273" s="111"/>
      <c r="L273" s="4"/>
      <c r="M273" s="16"/>
      <c r="N273" s="17"/>
      <c r="P273" s="112"/>
      <c r="Q273" s="18"/>
      <c r="R273" s="18"/>
      <c r="II273" s="19"/>
      <c r="IJ273" s="19"/>
      <c r="IK273" s="19"/>
      <c r="IL273" s="20"/>
      <c r="IM273" s="20"/>
      <c r="IN273" s="20"/>
      <c r="IO273" s="20"/>
      <c r="IP273" s="20"/>
      <c r="IQ273" s="20"/>
      <c r="IR273" s="20"/>
      <c r="IS273" s="20"/>
    </row>
    <row r="274" spans="1:253" s="9" customFormat="1" ht="14.25">
      <c r="A274" s="57"/>
      <c r="B274" s="11"/>
      <c r="C274" s="12"/>
      <c r="D274" s="13"/>
      <c r="E274" s="14"/>
      <c r="F274" s="14"/>
      <c r="G274" s="14"/>
      <c r="H274" s="14"/>
      <c r="I274" s="14"/>
      <c r="J274" s="89"/>
      <c r="K274" s="111"/>
      <c r="L274" s="4"/>
      <c r="M274" s="16"/>
      <c r="N274" s="17"/>
      <c r="P274" s="112"/>
      <c r="Q274" s="18"/>
      <c r="R274" s="18"/>
      <c r="II274" s="19"/>
      <c r="IJ274" s="19"/>
      <c r="IK274" s="19"/>
      <c r="IL274" s="20"/>
      <c r="IM274" s="20"/>
      <c r="IN274" s="20"/>
      <c r="IO274" s="20"/>
      <c r="IP274" s="20"/>
      <c r="IQ274" s="20"/>
      <c r="IR274" s="20"/>
      <c r="IS274" s="20"/>
    </row>
    <row r="275" spans="1:253" s="9" customFormat="1" ht="14.25">
      <c r="A275" s="57"/>
      <c r="B275" s="11"/>
      <c r="C275" s="12"/>
      <c r="D275" s="13"/>
      <c r="E275" s="14"/>
      <c r="F275" s="14"/>
      <c r="G275" s="14"/>
      <c r="H275" s="14"/>
      <c r="I275" s="14"/>
      <c r="J275" s="89"/>
      <c r="K275" s="111"/>
      <c r="L275" s="4"/>
      <c r="M275" s="16"/>
      <c r="N275" s="17"/>
      <c r="P275" s="112"/>
      <c r="Q275" s="18"/>
      <c r="R275" s="18"/>
      <c r="II275" s="19"/>
      <c r="IJ275" s="19"/>
      <c r="IK275" s="19"/>
      <c r="IL275" s="20"/>
      <c r="IM275" s="20"/>
      <c r="IN275" s="20"/>
      <c r="IO275" s="20"/>
      <c r="IP275" s="20"/>
      <c r="IQ275" s="20"/>
      <c r="IR275" s="20"/>
      <c r="IS275" s="20"/>
    </row>
    <row r="276" spans="1:253" s="9" customFormat="1" ht="14.25">
      <c r="A276" s="57"/>
      <c r="B276" s="11"/>
      <c r="C276" s="12"/>
      <c r="D276" s="13"/>
      <c r="E276" s="14"/>
      <c r="F276" s="14"/>
      <c r="G276" s="14"/>
      <c r="H276" s="14"/>
      <c r="I276" s="14"/>
      <c r="J276" s="89"/>
      <c r="K276" s="111"/>
      <c r="L276" s="4"/>
      <c r="M276" s="16"/>
      <c r="N276" s="17"/>
      <c r="P276" s="112"/>
      <c r="Q276" s="18"/>
      <c r="R276" s="18"/>
      <c r="II276" s="19"/>
      <c r="IJ276" s="19"/>
      <c r="IK276" s="19"/>
      <c r="IL276" s="20"/>
      <c r="IM276" s="20"/>
      <c r="IN276" s="20"/>
      <c r="IO276" s="20"/>
      <c r="IP276" s="20"/>
      <c r="IQ276" s="20"/>
      <c r="IR276" s="20"/>
      <c r="IS276" s="20"/>
    </row>
    <row r="277" spans="1:253" s="9" customFormat="1" ht="14.25">
      <c r="A277" s="57"/>
      <c r="B277" s="11"/>
      <c r="C277" s="12"/>
      <c r="D277" s="13"/>
      <c r="E277" s="14"/>
      <c r="F277" s="14"/>
      <c r="G277" s="14"/>
      <c r="H277" s="14"/>
      <c r="I277" s="14"/>
      <c r="J277" s="89"/>
      <c r="K277" s="111"/>
      <c r="L277" s="4"/>
      <c r="M277" s="16"/>
      <c r="N277" s="17"/>
      <c r="P277" s="112"/>
      <c r="Q277" s="18"/>
      <c r="R277" s="18"/>
      <c r="II277" s="19"/>
      <c r="IJ277" s="19"/>
      <c r="IK277" s="19"/>
      <c r="IL277" s="20"/>
      <c r="IM277" s="20"/>
      <c r="IN277" s="20"/>
      <c r="IO277" s="20"/>
      <c r="IP277" s="20"/>
      <c r="IQ277" s="20"/>
      <c r="IR277" s="20"/>
      <c r="IS277" s="20"/>
    </row>
    <row r="278" spans="1:253" s="9" customFormat="1" ht="14.25">
      <c r="A278" s="57"/>
      <c r="B278" s="11"/>
      <c r="C278" s="12"/>
      <c r="D278" s="13"/>
      <c r="E278" s="14"/>
      <c r="F278" s="14"/>
      <c r="G278" s="14"/>
      <c r="H278" s="14"/>
      <c r="I278" s="14"/>
      <c r="J278" s="89"/>
      <c r="K278" s="111"/>
      <c r="L278" s="4"/>
      <c r="M278" s="16"/>
      <c r="N278" s="17"/>
      <c r="P278" s="112"/>
      <c r="Q278" s="18"/>
      <c r="R278" s="18"/>
      <c r="II278" s="19"/>
      <c r="IJ278" s="19"/>
      <c r="IK278" s="19"/>
      <c r="IL278" s="20"/>
      <c r="IM278" s="20"/>
      <c r="IN278" s="20"/>
      <c r="IO278" s="20"/>
      <c r="IP278" s="20"/>
      <c r="IQ278" s="20"/>
      <c r="IR278" s="20"/>
      <c r="IS278" s="20"/>
    </row>
    <row r="279" spans="1:253" s="9" customFormat="1" ht="14.25">
      <c r="A279" s="57"/>
      <c r="B279" s="11"/>
      <c r="C279" s="12"/>
      <c r="D279" s="13"/>
      <c r="E279" s="14"/>
      <c r="F279" s="14"/>
      <c r="G279" s="14"/>
      <c r="H279" s="14"/>
      <c r="I279" s="14"/>
      <c r="J279" s="89"/>
      <c r="K279" s="111"/>
      <c r="L279" s="4"/>
      <c r="M279" s="16"/>
      <c r="N279" s="17"/>
      <c r="P279" s="112"/>
      <c r="Q279" s="18"/>
      <c r="R279" s="18"/>
      <c r="II279" s="19"/>
      <c r="IJ279" s="19"/>
      <c r="IK279" s="19"/>
      <c r="IL279" s="20"/>
      <c r="IM279" s="20"/>
      <c r="IN279" s="20"/>
      <c r="IO279" s="20"/>
      <c r="IP279" s="20"/>
      <c r="IQ279" s="20"/>
      <c r="IR279" s="20"/>
      <c r="IS279" s="20"/>
    </row>
    <row r="280" spans="1:253" s="9" customFormat="1" ht="14.25">
      <c r="A280" s="57"/>
      <c r="B280" s="11"/>
      <c r="C280" s="12"/>
      <c r="D280" s="13"/>
      <c r="E280" s="14"/>
      <c r="F280" s="14"/>
      <c r="G280" s="14"/>
      <c r="H280" s="14"/>
      <c r="I280" s="14"/>
      <c r="J280" s="89"/>
      <c r="K280" s="111"/>
      <c r="L280" s="4"/>
      <c r="M280" s="16"/>
      <c r="N280" s="17"/>
      <c r="P280" s="112"/>
      <c r="Q280" s="18"/>
      <c r="R280" s="18"/>
      <c r="II280" s="19"/>
      <c r="IJ280" s="19"/>
      <c r="IK280" s="19"/>
      <c r="IL280" s="20"/>
      <c r="IM280" s="20"/>
      <c r="IN280" s="20"/>
      <c r="IO280" s="20"/>
      <c r="IP280" s="20"/>
      <c r="IQ280" s="20"/>
      <c r="IR280" s="20"/>
      <c r="IS280" s="20"/>
    </row>
    <row r="281" spans="1:253" s="9" customFormat="1" ht="14.25">
      <c r="A281" s="57"/>
      <c r="B281" s="11"/>
      <c r="C281" s="12"/>
      <c r="D281" s="13"/>
      <c r="E281" s="14"/>
      <c r="F281" s="14"/>
      <c r="G281" s="14"/>
      <c r="H281" s="14"/>
      <c r="I281" s="14"/>
      <c r="J281" s="89"/>
      <c r="K281" s="111"/>
      <c r="L281" s="4"/>
      <c r="M281" s="16"/>
      <c r="N281" s="17"/>
      <c r="P281" s="112"/>
      <c r="Q281" s="18"/>
      <c r="R281" s="18"/>
      <c r="II281" s="19"/>
      <c r="IJ281" s="19"/>
      <c r="IK281" s="19"/>
      <c r="IL281" s="20"/>
      <c r="IM281" s="20"/>
      <c r="IN281" s="20"/>
      <c r="IO281" s="20"/>
      <c r="IP281" s="20"/>
      <c r="IQ281" s="20"/>
      <c r="IR281" s="20"/>
      <c r="IS281" s="20"/>
    </row>
    <row r="282" spans="1:253" s="9" customFormat="1" ht="14.25">
      <c r="A282" s="57"/>
      <c r="B282" s="11"/>
      <c r="C282" s="12"/>
      <c r="D282" s="13"/>
      <c r="E282" s="14"/>
      <c r="F282" s="14"/>
      <c r="G282" s="14"/>
      <c r="H282" s="14"/>
      <c r="I282" s="14"/>
      <c r="J282" s="89"/>
      <c r="K282" s="111"/>
      <c r="L282" s="4"/>
      <c r="M282" s="16"/>
      <c r="N282" s="17"/>
      <c r="P282" s="112"/>
      <c r="Q282" s="18"/>
      <c r="R282" s="18"/>
      <c r="II282" s="19"/>
      <c r="IJ282" s="19"/>
      <c r="IK282" s="19"/>
      <c r="IL282" s="20"/>
      <c r="IM282" s="20"/>
      <c r="IN282" s="20"/>
      <c r="IO282" s="20"/>
      <c r="IP282" s="20"/>
      <c r="IQ282" s="20"/>
      <c r="IR282" s="20"/>
      <c r="IS282" s="20"/>
    </row>
  </sheetData>
  <sheetProtection/>
  <autoFilter ref="A5:IV245"/>
  <mergeCells count="40">
    <mergeCell ref="A1:N1"/>
    <mergeCell ref="A2:I2"/>
    <mergeCell ref="L2:N2"/>
    <mergeCell ref="E3:J3"/>
    <mergeCell ref="F4:G4"/>
    <mergeCell ref="I4:J4"/>
    <mergeCell ref="B6:C6"/>
    <mergeCell ref="B7:C7"/>
    <mergeCell ref="B8:C8"/>
    <mergeCell ref="B50:C50"/>
    <mergeCell ref="B65:C65"/>
    <mergeCell ref="B86:C86"/>
    <mergeCell ref="B92:C92"/>
    <mergeCell ref="B93:C93"/>
    <mergeCell ref="B99:C99"/>
    <mergeCell ref="B110:C110"/>
    <mergeCell ref="B119:C119"/>
    <mergeCell ref="B136:C136"/>
    <mergeCell ref="B137:C137"/>
    <mergeCell ref="B146:C146"/>
    <mergeCell ref="B152:C152"/>
    <mergeCell ref="B159:C159"/>
    <mergeCell ref="B174:C174"/>
    <mergeCell ref="B175:C175"/>
    <mergeCell ref="B195:C195"/>
    <mergeCell ref="B204:C204"/>
    <mergeCell ref="B205:C205"/>
    <mergeCell ref="B223:C223"/>
    <mergeCell ref="A3:A5"/>
    <mergeCell ref="B3:B5"/>
    <mergeCell ref="C3:C5"/>
    <mergeCell ref="D3:D5"/>
    <mergeCell ref="E4:E5"/>
    <mergeCell ref="H4:H5"/>
    <mergeCell ref="K3:K5"/>
    <mergeCell ref="L3:L5"/>
    <mergeCell ref="M3:M5"/>
    <mergeCell ref="N3:N5"/>
    <mergeCell ref="O3:O4"/>
    <mergeCell ref="P3:P4"/>
  </mergeCells>
  <printOptions horizontalCentered="1"/>
  <pageMargins left="0.9798611111111111" right="1.0625" top="1.1805555555555556" bottom="0.9798611111111111" header="0.5118055555555555" footer="0.7909722222222222"/>
  <pageSetup firstPageNumber="129" useFirstPageNumber="1" fitToHeight="0" horizontalDpi="600" verticalDpi="600" orientation="landscape" paperSize="9" scale="84"/>
  <headerFooter>
    <oddFooter>&amp;C— &amp;P —</oddFooter>
  </headerFooter>
</worksheet>
</file>

<file path=xl/worksheets/sheet29.xml><?xml version="1.0" encoding="utf-8"?>
<worksheet xmlns="http://schemas.openxmlformats.org/spreadsheetml/2006/main" xmlns:r="http://schemas.openxmlformats.org/officeDocument/2006/relationships">
  <dimension ref="A1:IQ64"/>
  <sheetViews>
    <sheetView showZeros="0" zoomScaleSheetLayoutView="100" workbookViewId="0" topLeftCell="A1">
      <selection activeCell="M5" sqref="M5"/>
    </sheetView>
  </sheetViews>
  <sheetFormatPr defaultColWidth="7.25390625" defaultRowHeight="14.25"/>
  <cols>
    <col min="1" max="1" width="4.75390625" style="10" customWidth="1"/>
    <col min="2" max="2" width="27.25390625" style="11" customWidth="1"/>
    <col min="3" max="3" width="13.875" style="12" customWidth="1"/>
    <col min="4" max="4" width="9.25390625" style="13" customWidth="1"/>
    <col min="5" max="5" width="11.50390625" style="14" customWidth="1"/>
    <col min="6" max="6" width="8.75390625" style="14" customWidth="1"/>
    <col min="7" max="7" width="9.25390625" style="14" customWidth="1"/>
    <col min="8" max="8" width="7.875" style="14" customWidth="1"/>
    <col min="9" max="9" width="7.375" style="14" customWidth="1"/>
    <col min="10" max="10" width="8.625" style="15" customWidth="1"/>
    <col min="11" max="11" width="9.25390625" style="16" customWidth="1"/>
    <col min="12" max="12" width="20.875" style="17" customWidth="1"/>
    <col min="13" max="13" width="7.25390625" style="18" customWidth="1"/>
    <col min="14" max="237" width="7.25390625" style="9" customWidth="1"/>
    <col min="238" max="240" width="7.25390625" style="19" customWidth="1"/>
    <col min="241" max="248" width="7.25390625" style="20" customWidth="1"/>
    <col min="249" max="251" width="7.25390625" style="21" customWidth="1"/>
  </cols>
  <sheetData>
    <row r="1" spans="1:251" s="1" customFormat="1" ht="28.5">
      <c r="A1" s="22" t="s">
        <v>2434</v>
      </c>
      <c r="B1" s="22"/>
      <c r="C1" s="22"/>
      <c r="D1" s="23"/>
      <c r="E1" s="22"/>
      <c r="F1" s="22"/>
      <c r="G1" s="22"/>
      <c r="H1" s="22"/>
      <c r="I1" s="22"/>
      <c r="J1" s="22"/>
      <c r="K1" s="58"/>
      <c r="L1" s="59"/>
      <c r="M1" s="60"/>
      <c r="ID1" s="90"/>
      <c r="IE1" s="90"/>
      <c r="IF1" s="90"/>
      <c r="IG1" s="96"/>
      <c r="IH1" s="96"/>
      <c r="II1" s="96"/>
      <c r="IJ1" s="96"/>
      <c r="IK1" s="96"/>
      <c r="IL1" s="96"/>
      <c r="IM1" s="96"/>
      <c r="IN1" s="96"/>
      <c r="IO1" s="100"/>
      <c r="IP1" s="100"/>
      <c r="IQ1" s="100"/>
    </row>
    <row r="2" spans="1:251" s="2" customFormat="1" ht="21" customHeight="1">
      <c r="A2" s="24" t="s">
        <v>2435</v>
      </c>
      <c r="B2" s="24"/>
      <c r="C2" s="25"/>
      <c r="D2" s="26"/>
      <c r="E2" s="24"/>
      <c r="F2" s="24"/>
      <c r="G2" s="24"/>
      <c r="H2" s="24"/>
      <c r="I2" s="24"/>
      <c r="J2" s="61"/>
      <c r="K2" s="62"/>
      <c r="L2" s="63"/>
      <c r="M2" s="64"/>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91"/>
      <c r="IE2" s="91"/>
      <c r="IF2" s="91"/>
      <c r="IG2" s="97"/>
      <c r="IH2" s="97"/>
      <c r="II2" s="97"/>
      <c r="IJ2" s="97"/>
      <c r="IK2" s="97"/>
      <c r="IL2" s="97"/>
      <c r="IM2" s="97"/>
      <c r="IN2" s="97"/>
      <c r="IO2" s="101"/>
      <c r="IP2" s="101"/>
      <c r="IQ2" s="101"/>
    </row>
    <row r="3" spans="1:251" s="3" customFormat="1" ht="18" customHeight="1">
      <c r="A3" s="27" t="s">
        <v>1323</v>
      </c>
      <c r="B3" s="28" t="s">
        <v>1324</v>
      </c>
      <c r="C3" s="28" t="s">
        <v>1325</v>
      </c>
      <c r="D3" s="29" t="s">
        <v>1326</v>
      </c>
      <c r="E3" s="30" t="s">
        <v>1327</v>
      </c>
      <c r="F3" s="30"/>
      <c r="G3" s="30"/>
      <c r="H3" s="30"/>
      <c r="I3" s="30"/>
      <c r="J3" s="30"/>
      <c r="K3" s="28" t="s">
        <v>1330</v>
      </c>
      <c r="L3" s="66" t="s">
        <v>1331</v>
      </c>
      <c r="M3" s="67"/>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92"/>
      <c r="IE3" s="92"/>
      <c r="IF3" s="92"/>
      <c r="IG3" s="98"/>
      <c r="IH3" s="98"/>
      <c r="II3" s="98"/>
      <c r="IJ3" s="98"/>
      <c r="IK3" s="98"/>
      <c r="IL3" s="98"/>
      <c r="IM3" s="98"/>
      <c r="IN3" s="98"/>
      <c r="IO3" s="102"/>
      <c r="IP3" s="102"/>
      <c r="IQ3" s="102"/>
    </row>
    <row r="4" spans="1:251" s="3" customFormat="1" ht="13.5" customHeight="1">
      <c r="A4" s="27"/>
      <c r="B4" s="28"/>
      <c r="C4" s="28"/>
      <c r="D4" s="29"/>
      <c r="E4" s="31" t="s">
        <v>1334</v>
      </c>
      <c r="F4" s="32" t="s">
        <v>1327</v>
      </c>
      <c r="G4" s="32"/>
      <c r="H4" s="31" t="s">
        <v>1335</v>
      </c>
      <c r="I4" s="32" t="s">
        <v>1327</v>
      </c>
      <c r="J4" s="32"/>
      <c r="K4" s="28"/>
      <c r="L4" s="66"/>
      <c r="M4" s="67"/>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92"/>
      <c r="IE4" s="92"/>
      <c r="IF4" s="92"/>
      <c r="IG4" s="98"/>
      <c r="IH4" s="98"/>
      <c r="II4" s="98"/>
      <c r="IJ4" s="98"/>
      <c r="IK4" s="98"/>
      <c r="IL4" s="98"/>
      <c r="IM4" s="98"/>
      <c r="IN4" s="98"/>
      <c r="IO4" s="102"/>
      <c r="IP4" s="102"/>
      <c r="IQ4" s="102"/>
    </row>
    <row r="5" spans="1:251" s="3" customFormat="1" ht="36.75" customHeight="1">
      <c r="A5" s="27"/>
      <c r="B5" s="28"/>
      <c r="C5" s="28"/>
      <c r="D5" s="29"/>
      <c r="E5" s="31"/>
      <c r="F5" s="33" t="s">
        <v>1336</v>
      </c>
      <c r="G5" s="28" t="s">
        <v>1338</v>
      </c>
      <c r="H5" s="31"/>
      <c r="I5" s="33" t="s">
        <v>1336</v>
      </c>
      <c r="J5" s="28" t="s">
        <v>1338</v>
      </c>
      <c r="K5" s="28"/>
      <c r="L5" s="66"/>
      <c r="M5" s="67"/>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92"/>
      <c r="IE5" s="92"/>
      <c r="IF5" s="92"/>
      <c r="IG5" s="98"/>
      <c r="IH5" s="98"/>
      <c r="II5" s="98"/>
      <c r="IJ5" s="98"/>
      <c r="IK5" s="98"/>
      <c r="IL5" s="98"/>
      <c r="IM5" s="98"/>
      <c r="IN5" s="98"/>
      <c r="IO5" s="102"/>
      <c r="IP5" s="102"/>
      <c r="IQ5" s="102"/>
    </row>
    <row r="6" spans="1:240" s="4" customFormat="1" ht="25.5" customHeight="1">
      <c r="A6" s="34"/>
      <c r="B6" s="35" t="s">
        <v>1339</v>
      </c>
      <c r="C6" s="35"/>
      <c r="D6" s="36">
        <f aca="true" t="shared" si="0" ref="D6:J6">SUM(D7:D27)</f>
        <v>178200</v>
      </c>
      <c r="E6" s="36">
        <f t="shared" si="0"/>
        <v>68800</v>
      </c>
      <c r="F6" s="36">
        <f t="shared" si="0"/>
        <v>63800</v>
      </c>
      <c r="G6" s="36">
        <f t="shared" si="0"/>
        <v>5000</v>
      </c>
      <c r="H6" s="36">
        <f t="shared" si="0"/>
        <v>109400</v>
      </c>
      <c r="I6" s="36">
        <f t="shared" si="0"/>
        <v>109400</v>
      </c>
      <c r="J6" s="36">
        <f t="shared" si="0"/>
        <v>0</v>
      </c>
      <c r="K6" s="69"/>
      <c r="L6" s="70"/>
      <c r="M6" s="67"/>
      <c r="ID6" s="93"/>
      <c r="IE6" s="93"/>
      <c r="IF6" s="93"/>
    </row>
    <row r="7" spans="1:251" s="5" customFormat="1" ht="36" customHeight="1">
      <c r="A7" s="37" t="s">
        <v>2436</v>
      </c>
      <c r="B7" s="38" t="s">
        <v>1959</v>
      </c>
      <c r="C7" s="39" t="s">
        <v>1960</v>
      </c>
      <c r="D7" s="40">
        <f aca="true" t="shared" si="1" ref="D7:D28">+E7+H7</f>
        <v>3000</v>
      </c>
      <c r="E7" s="40">
        <f aca="true" t="shared" si="2" ref="E7:E28">+F7+G7</f>
        <v>3000</v>
      </c>
      <c r="F7" s="41"/>
      <c r="G7" s="41">
        <v>3000</v>
      </c>
      <c r="H7" s="40"/>
      <c r="I7" s="41"/>
      <c r="J7" s="41"/>
      <c r="K7" s="71">
        <v>2300246</v>
      </c>
      <c r="L7" s="72" t="s">
        <v>1963</v>
      </c>
      <c r="M7" s="67"/>
      <c r="N7" s="73"/>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94"/>
      <c r="IE7" s="94"/>
      <c r="IF7" s="94"/>
      <c r="IG7" s="99"/>
      <c r="IH7" s="99"/>
      <c r="II7" s="99"/>
      <c r="IJ7" s="99"/>
      <c r="IK7" s="99"/>
      <c r="IL7" s="99"/>
      <c r="IM7" s="99"/>
      <c r="IN7" s="99"/>
      <c r="IO7" s="103"/>
      <c r="IP7" s="103"/>
      <c r="IQ7" s="103"/>
    </row>
    <row r="8" spans="1:251" s="5" customFormat="1" ht="36" customHeight="1">
      <c r="A8" s="37" t="s">
        <v>2437</v>
      </c>
      <c r="B8" s="38" t="s">
        <v>2017</v>
      </c>
      <c r="C8" s="42" t="s">
        <v>1804</v>
      </c>
      <c r="D8" s="40">
        <f t="shared" si="1"/>
        <v>2400</v>
      </c>
      <c r="E8" s="40">
        <f t="shared" si="2"/>
        <v>0</v>
      </c>
      <c r="F8" s="43"/>
      <c r="G8" s="43"/>
      <c r="H8" s="40">
        <f aca="true" t="shared" si="3" ref="H8:H10">+I8+J8</f>
        <v>2400</v>
      </c>
      <c r="I8" s="43">
        <v>2400</v>
      </c>
      <c r="J8" s="43"/>
      <c r="K8" s="74" t="s">
        <v>1916</v>
      </c>
      <c r="L8" s="75" t="s">
        <v>1530</v>
      </c>
      <c r="M8" s="7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94"/>
      <c r="IE8" s="94"/>
      <c r="IF8" s="94"/>
      <c r="IG8" s="99"/>
      <c r="IH8" s="99"/>
      <c r="II8" s="99"/>
      <c r="IJ8" s="99"/>
      <c r="IK8" s="99"/>
      <c r="IL8" s="99"/>
      <c r="IM8" s="99"/>
      <c r="IN8" s="99"/>
      <c r="IO8" s="103"/>
      <c r="IP8" s="103"/>
      <c r="IQ8" s="103"/>
    </row>
    <row r="9" spans="1:251" s="5" customFormat="1" ht="36" customHeight="1">
      <c r="A9" s="37" t="s">
        <v>2438</v>
      </c>
      <c r="B9" s="44" t="s">
        <v>2032</v>
      </c>
      <c r="C9" s="45" t="s">
        <v>1746</v>
      </c>
      <c r="D9" s="40">
        <f t="shared" si="1"/>
        <v>2000</v>
      </c>
      <c r="E9" s="40">
        <f t="shared" si="2"/>
        <v>0</v>
      </c>
      <c r="F9" s="43"/>
      <c r="G9" s="43"/>
      <c r="H9" s="40">
        <f t="shared" si="3"/>
        <v>2000</v>
      </c>
      <c r="I9" s="40">
        <v>2000</v>
      </c>
      <c r="J9" s="43"/>
      <c r="K9" s="74" t="s">
        <v>1916</v>
      </c>
      <c r="L9" s="75" t="s">
        <v>1530</v>
      </c>
      <c r="M9" s="7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94"/>
      <c r="IE9" s="94"/>
      <c r="IF9" s="94"/>
      <c r="IG9" s="99"/>
      <c r="IH9" s="99"/>
      <c r="II9" s="99"/>
      <c r="IJ9" s="99"/>
      <c r="IK9" s="99"/>
      <c r="IL9" s="99"/>
      <c r="IM9" s="99"/>
      <c r="IN9" s="99"/>
      <c r="IO9" s="103"/>
      <c r="IP9" s="103"/>
      <c r="IQ9" s="103"/>
    </row>
    <row r="10" spans="1:251" s="5" customFormat="1" ht="36" customHeight="1">
      <c r="A10" s="37" t="s">
        <v>2439</v>
      </c>
      <c r="B10" s="46" t="s">
        <v>2053</v>
      </c>
      <c r="C10" s="42" t="s">
        <v>1804</v>
      </c>
      <c r="D10" s="40">
        <f t="shared" si="1"/>
        <v>2000</v>
      </c>
      <c r="E10" s="40">
        <f t="shared" si="2"/>
        <v>2000</v>
      </c>
      <c r="F10" s="43"/>
      <c r="G10" s="43">
        <v>2000</v>
      </c>
      <c r="H10" s="40">
        <f t="shared" si="3"/>
        <v>0</v>
      </c>
      <c r="I10" s="43"/>
      <c r="J10" s="43"/>
      <c r="K10" s="77">
        <v>2130142</v>
      </c>
      <c r="L10" s="78" t="s">
        <v>1807</v>
      </c>
      <c r="M10" s="79"/>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94"/>
      <c r="IE10" s="94"/>
      <c r="IF10" s="94"/>
      <c r="IG10" s="99"/>
      <c r="IH10" s="99"/>
      <c r="II10" s="99"/>
      <c r="IJ10" s="99"/>
      <c r="IK10" s="99"/>
      <c r="IL10" s="99"/>
      <c r="IM10" s="99"/>
      <c r="IN10" s="99"/>
      <c r="IO10" s="103"/>
      <c r="IP10" s="103"/>
      <c r="IQ10" s="103"/>
    </row>
    <row r="11" spans="1:251" s="5" customFormat="1" ht="36" customHeight="1">
      <c r="A11" s="37" t="s">
        <v>2440</v>
      </c>
      <c r="B11" s="38" t="s">
        <v>2062</v>
      </c>
      <c r="C11" s="47" t="s">
        <v>1900</v>
      </c>
      <c r="D11" s="40">
        <f t="shared" si="1"/>
        <v>2000</v>
      </c>
      <c r="E11" s="40">
        <f t="shared" si="2"/>
        <v>2000</v>
      </c>
      <c r="F11" s="48">
        <v>2000</v>
      </c>
      <c r="G11" s="48"/>
      <c r="H11" s="40"/>
      <c r="I11" s="48"/>
      <c r="J11" s="48"/>
      <c r="K11" s="55">
        <v>2120399</v>
      </c>
      <c r="L11" s="46" t="s">
        <v>1524</v>
      </c>
      <c r="M11" s="7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94"/>
      <c r="IE11" s="94"/>
      <c r="IF11" s="94"/>
      <c r="IG11" s="99"/>
      <c r="IH11" s="99"/>
      <c r="II11" s="99"/>
      <c r="IJ11" s="99"/>
      <c r="IK11" s="99"/>
      <c r="IL11" s="99"/>
      <c r="IM11" s="99"/>
      <c r="IN11" s="99"/>
      <c r="IO11" s="103"/>
      <c r="IP11" s="103"/>
      <c r="IQ11" s="103"/>
    </row>
    <row r="12" spans="1:251" s="6" customFormat="1" ht="36" customHeight="1">
      <c r="A12" s="37" t="s">
        <v>2441</v>
      </c>
      <c r="B12" s="49" t="s">
        <v>2111</v>
      </c>
      <c r="C12" s="42" t="s">
        <v>1804</v>
      </c>
      <c r="D12" s="40">
        <f t="shared" si="1"/>
        <v>14000</v>
      </c>
      <c r="E12" s="40">
        <f t="shared" si="2"/>
        <v>0</v>
      </c>
      <c r="F12" s="40"/>
      <c r="G12" s="40"/>
      <c r="H12" s="40">
        <f aca="true" t="shared" si="4" ref="H12:H16">+I12+J12</f>
        <v>14000</v>
      </c>
      <c r="I12" s="40">
        <v>14000</v>
      </c>
      <c r="J12" s="43"/>
      <c r="K12" s="74" t="s">
        <v>1916</v>
      </c>
      <c r="L12" s="75" t="s">
        <v>1530</v>
      </c>
      <c r="M12" s="67"/>
      <c r="ID12" s="94"/>
      <c r="IE12" s="94"/>
      <c r="IF12" s="94"/>
      <c r="IG12" s="99"/>
      <c r="IH12" s="99"/>
      <c r="II12" s="99"/>
      <c r="IJ12" s="99"/>
      <c r="IK12" s="99"/>
      <c r="IL12" s="99"/>
      <c r="IM12" s="99"/>
      <c r="IN12" s="99"/>
      <c r="IO12" s="103"/>
      <c r="IP12" s="103"/>
      <c r="IQ12" s="103"/>
    </row>
    <row r="13" spans="1:251" s="6" customFormat="1" ht="36" customHeight="1">
      <c r="A13" s="37" t="s">
        <v>2442</v>
      </c>
      <c r="B13" s="49" t="s">
        <v>2115</v>
      </c>
      <c r="C13" s="42" t="s">
        <v>1804</v>
      </c>
      <c r="D13" s="40">
        <f t="shared" si="1"/>
        <v>3000</v>
      </c>
      <c r="E13" s="40">
        <f t="shared" si="2"/>
        <v>0</v>
      </c>
      <c r="F13" s="40"/>
      <c r="G13" s="40"/>
      <c r="H13" s="40">
        <f t="shared" si="4"/>
        <v>3000</v>
      </c>
      <c r="I13" s="40">
        <v>3000</v>
      </c>
      <c r="J13" s="40"/>
      <c r="K13" s="74" t="s">
        <v>1916</v>
      </c>
      <c r="L13" s="75" t="s">
        <v>1530</v>
      </c>
      <c r="M13" s="80"/>
      <c r="ID13" s="94"/>
      <c r="IE13" s="94"/>
      <c r="IF13" s="94"/>
      <c r="IG13" s="99"/>
      <c r="IH13" s="99"/>
      <c r="II13" s="99"/>
      <c r="IJ13" s="99"/>
      <c r="IK13" s="99"/>
      <c r="IL13" s="99"/>
      <c r="IM13" s="99"/>
      <c r="IN13" s="99"/>
      <c r="IO13" s="103"/>
      <c r="IP13" s="103"/>
      <c r="IQ13" s="103"/>
    </row>
    <row r="14" spans="1:251" s="7" customFormat="1" ht="36" customHeight="1">
      <c r="A14" s="37" t="s">
        <v>2443</v>
      </c>
      <c r="B14" s="50" t="s">
        <v>2119</v>
      </c>
      <c r="C14" s="51" t="s">
        <v>1900</v>
      </c>
      <c r="D14" s="40">
        <f t="shared" si="1"/>
        <v>1000</v>
      </c>
      <c r="E14" s="48">
        <f t="shared" si="2"/>
        <v>1000</v>
      </c>
      <c r="F14" s="48">
        <v>1000</v>
      </c>
      <c r="G14" s="48"/>
      <c r="H14" s="48">
        <f t="shared" si="4"/>
        <v>0</v>
      </c>
      <c r="I14" s="48"/>
      <c r="J14" s="48"/>
      <c r="K14" s="81">
        <v>2120399</v>
      </c>
      <c r="L14" s="82" t="s">
        <v>1524</v>
      </c>
      <c r="M14" s="67"/>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95"/>
      <c r="IE14" s="95"/>
      <c r="IF14" s="95"/>
      <c r="IG14" s="99"/>
      <c r="IH14" s="99"/>
      <c r="II14" s="99"/>
      <c r="IJ14" s="99"/>
      <c r="IK14" s="99"/>
      <c r="IL14" s="99"/>
      <c r="IM14" s="99"/>
      <c r="IN14" s="99"/>
      <c r="IO14" s="103"/>
      <c r="IP14" s="103"/>
      <c r="IQ14" s="103"/>
    </row>
    <row r="15" spans="1:251" s="6" customFormat="1" ht="36" customHeight="1">
      <c r="A15" s="37" t="s">
        <v>2444</v>
      </c>
      <c r="B15" s="52" t="s">
        <v>2123</v>
      </c>
      <c r="C15" s="53" t="s">
        <v>2445</v>
      </c>
      <c r="D15" s="40">
        <f t="shared" si="1"/>
        <v>1000</v>
      </c>
      <c r="E15" s="40">
        <f t="shared" si="2"/>
        <v>0</v>
      </c>
      <c r="F15" s="40"/>
      <c r="G15" s="40"/>
      <c r="H15" s="40">
        <f t="shared" si="4"/>
        <v>1000</v>
      </c>
      <c r="I15" s="40">
        <v>1000</v>
      </c>
      <c r="J15" s="40"/>
      <c r="K15" s="74" t="s">
        <v>1916</v>
      </c>
      <c r="L15" s="75" t="s">
        <v>1530</v>
      </c>
      <c r="M15" s="84"/>
      <c r="ID15" s="94"/>
      <c r="IE15" s="94"/>
      <c r="IF15" s="94"/>
      <c r="IG15" s="99"/>
      <c r="IH15" s="99"/>
      <c r="II15" s="99"/>
      <c r="IJ15" s="99"/>
      <c r="IK15" s="99"/>
      <c r="IL15" s="99"/>
      <c r="IM15" s="99"/>
      <c r="IN15" s="99"/>
      <c r="IO15" s="103"/>
      <c r="IP15" s="103"/>
      <c r="IQ15" s="103"/>
    </row>
    <row r="16" spans="1:251" s="6" customFormat="1" ht="36" customHeight="1">
      <c r="A16" s="37" t="s">
        <v>2446</v>
      </c>
      <c r="B16" s="50" t="s">
        <v>2127</v>
      </c>
      <c r="C16" s="51" t="s">
        <v>1900</v>
      </c>
      <c r="D16" s="40">
        <f t="shared" si="1"/>
        <v>10000</v>
      </c>
      <c r="E16" s="48">
        <f t="shared" si="2"/>
        <v>0</v>
      </c>
      <c r="F16" s="48"/>
      <c r="G16" s="48"/>
      <c r="H16" s="48">
        <f t="shared" si="4"/>
        <v>10000</v>
      </c>
      <c r="I16" s="48">
        <v>10000</v>
      </c>
      <c r="J16" s="48"/>
      <c r="K16" s="74" t="s">
        <v>1916</v>
      </c>
      <c r="L16" s="75" t="s">
        <v>1530</v>
      </c>
      <c r="M16" s="84"/>
      <c r="ID16" s="94"/>
      <c r="IE16" s="94"/>
      <c r="IF16" s="94"/>
      <c r="IG16" s="99"/>
      <c r="IH16" s="99"/>
      <c r="II16" s="99"/>
      <c r="IJ16" s="99"/>
      <c r="IK16" s="99"/>
      <c r="IL16" s="99"/>
      <c r="IM16" s="99"/>
      <c r="IN16" s="99"/>
      <c r="IO16" s="103"/>
      <c r="IP16" s="103"/>
      <c r="IQ16" s="103"/>
    </row>
    <row r="17" spans="1:251" s="8" customFormat="1" ht="36" customHeight="1">
      <c r="A17" s="37" t="s">
        <v>2447</v>
      </c>
      <c r="B17" s="50" t="s">
        <v>2131</v>
      </c>
      <c r="C17" s="53" t="s">
        <v>2445</v>
      </c>
      <c r="D17" s="40">
        <f t="shared" si="1"/>
        <v>2000</v>
      </c>
      <c r="E17" s="40">
        <f t="shared" si="2"/>
        <v>2000</v>
      </c>
      <c r="F17" s="48">
        <v>2000</v>
      </c>
      <c r="G17" s="48"/>
      <c r="H17" s="48"/>
      <c r="I17" s="48"/>
      <c r="J17" s="48"/>
      <c r="K17" s="81">
        <v>2120399</v>
      </c>
      <c r="L17" s="82" t="s">
        <v>1524</v>
      </c>
      <c r="M17" s="67"/>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94"/>
      <c r="IE17" s="94"/>
      <c r="IF17" s="94"/>
      <c r="IG17" s="99"/>
      <c r="IH17" s="99"/>
      <c r="II17" s="99"/>
      <c r="IJ17" s="99"/>
      <c r="IK17" s="99"/>
      <c r="IL17" s="99"/>
      <c r="IM17" s="99"/>
      <c r="IN17" s="99"/>
      <c r="IO17" s="103"/>
      <c r="IP17" s="103"/>
      <c r="IQ17" s="103"/>
    </row>
    <row r="18" spans="1:251" s="6" customFormat="1" ht="36" customHeight="1">
      <c r="A18" s="37" t="s">
        <v>2448</v>
      </c>
      <c r="B18" s="50" t="s">
        <v>2134</v>
      </c>
      <c r="C18" s="53" t="s">
        <v>2445</v>
      </c>
      <c r="D18" s="40">
        <f t="shared" si="1"/>
        <v>40000</v>
      </c>
      <c r="E18" s="40">
        <f t="shared" si="2"/>
        <v>40000</v>
      </c>
      <c r="F18" s="40">
        <v>40000</v>
      </c>
      <c r="G18" s="40"/>
      <c r="H18" s="40">
        <f aca="true" t="shared" si="5" ref="H18:H23">+I18+J18</f>
        <v>0</v>
      </c>
      <c r="I18" s="40"/>
      <c r="J18" s="40"/>
      <c r="K18" s="81">
        <v>2120399</v>
      </c>
      <c r="L18" s="82" t="s">
        <v>1524</v>
      </c>
      <c r="M18" s="85"/>
      <c r="ID18" s="94"/>
      <c r="IE18" s="94"/>
      <c r="IF18" s="94"/>
      <c r="IG18" s="99"/>
      <c r="IH18" s="99"/>
      <c r="II18" s="99"/>
      <c r="IJ18" s="99"/>
      <c r="IK18" s="99"/>
      <c r="IL18" s="99"/>
      <c r="IM18" s="99"/>
      <c r="IN18" s="99"/>
      <c r="IO18" s="103"/>
      <c r="IP18" s="103"/>
      <c r="IQ18" s="103"/>
    </row>
    <row r="19" spans="1:251" s="6" customFormat="1" ht="51" customHeight="1">
      <c r="A19" s="37" t="s">
        <v>2449</v>
      </c>
      <c r="B19" s="52" t="s">
        <v>2145</v>
      </c>
      <c r="C19" s="51" t="s">
        <v>1900</v>
      </c>
      <c r="D19" s="40">
        <f t="shared" si="1"/>
        <v>2100</v>
      </c>
      <c r="E19" s="40">
        <f t="shared" si="2"/>
        <v>2100</v>
      </c>
      <c r="F19" s="40">
        <v>2100</v>
      </c>
      <c r="G19" s="40"/>
      <c r="H19" s="40">
        <f t="shared" si="5"/>
        <v>0</v>
      </c>
      <c r="I19" s="40"/>
      <c r="J19" s="40"/>
      <c r="K19" s="81">
        <v>2120399</v>
      </c>
      <c r="L19" s="82" t="s">
        <v>1524</v>
      </c>
      <c r="M19" s="86"/>
      <c r="ID19" s="94"/>
      <c r="IE19" s="94"/>
      <c r="IF19" s="94"/>
      <c r="IG19" s="99"/>
      <c r="IH19" s="99"/>
      <c r="II19" s="99"/>
      <c r="IJ19" s="99"/>
      <c r="IK19" s="99"/>
      <c r="IL19" s="99"/>
      <c r="IM19" s="99"/>
      <c r="IN19" s="99"/>
      <c r="IO19" s="103"/>
      <c r="IP19" s="103"/>
      <c r="IQ19" s="103"/>
    </row>
    <row r="20" spans="1:248" s="9" customFormat="1" ht="36" customHeight="1">
      <c r="A20" s="37" t="s">
        <v>2450</v>
      </c>
      <c r="B20" s="52" t="s">
        <v>2149</v>
      </c>
      <c r="C20" s="53" t="s">
        <v>2445</v>
      </c>
      <c r="D20" s="40">
        <f t="shared" si="1"/>
        <v>1700</v>
      </c>
      <c r="E20" s="40">
        <f t="shared" si="2"/>
        <v>1700</v>
      </c>
      <c r="F20" s="40">
        <v>1700</v>
      </c>
      <c r="G20" s="40"/>
      <c r="H20" s="40">
        <f t="shared" si="5"/>
        <v>0</v>
      </c>
      <c r="I20" s="40"/>
      <c r="J20" s="40"/>
      <c r="K20" s="81">
        <v>2120399</v>
      </c>
      <c r="L20" s="82" t="s">
        <v>1524</v>
      </c>
      <c r="M20" s="87"/>
      <c r="ID20" s="19"/>
      <c r="IE20" s="19"/>
      <c r="IF20" s="19"/>
      <c r="IG20" s="20"/>
      <c r="IH20" s="20"/>
      <c r="II20" s="20"/>
      <c r="IJ20" s="20"/>
      <c r="IK20" s="20"/>
      <c r="IL20" s="20"/>
      <c r="IM20" s="20"/>
      <c r="IN20" s="20"/>
    </row>
    <row r="21" spans="1:248" s="9" customFormat="1" ht="36" customHeight="1">
      <c r="A21" s="37" t="s">
        <v>2451</v>
      </c>
      <c r="B21" s="52" t="s">
        <v>2153</v>
      </c>
      <c r="C21" s="51" t="s">
        <v>1900</v>
      </c>
      <c r="D21" s="40">
        <f t="shared" si="1"/>
        <v>3000</v>
      </c>
      <c r="E21" s="40">
        <f t="shared" si="2"/>
        <v>0</v>
      </c>
      <c r="F21" s="40"/>
      <c r="G21" s="40"/>
      <c r="H21" s="40">
        <f t="shared" si="5"/>
        <v>3000</v>
      </c>
      <c r="I21" s="40">
        <v>3000</v>
      </c>
      <c r="J21" s="40"/>
      <c r="K21" s="74" t="s">
        <v>1916</v>
      </c>
      <c r="L21" s="82" t="s">
        <v>1530</v>
      </c>
      <c r="M21" s="87"/>
      <c r="ID21" s="19"/>
      <c r="IE21" s="19"/>
      <c r="IF21" s="19"/>
      <c r="IG21" s="20"/>
      <c r="IH21" s="20"/>
      <c r="II21" s="20"/>
      <c r="IJ21" s="20"/>
      <c r="IK21" s="20"/>
      <c r="IL21" s="20"/>
      <c r="IM21" s="20"/>
      <c r="IN21" s="20"/>
    </row>
    <row r="22" spans="1:248" s="9" customFormat="1" ht="81.75" customHeight="1">
      <c r="A22" s="37" t="s">
        <v>2452</v>
      </c>
      <c r="B22" s="50" t="s">
        <v>2157</v>
      </c>
      <c r="C22" s="53" t="s">
        <v>2445</v>
      </c>
      <c r="D22" s="40">
        <f t="shared" si="1"/>
        <v>25000</v>
      </c>
      <c r="E22" s="40">
        <f t="shared" si="2"/>
        <v>5000</v>
      </c>
      <c r="F22" s="40">
        <v>5000</v>
      </c>
      <c r="G22" s="40"/>
      <c r="H22" s="40">
        <f t="shared" si="5"/>
        <v>20000</v>
      </c>
      <c r="I22" s="40">
        <v>20000</v>
      </c>
      <c r="J22" s="48"/>
      <c r="K22" s="81" t="s">
        <v>2160</v>
      </c>
      <c r="L22" s="82" t="s">
        <v>2161</v>
      </c>
      <c r="M22" s="87"/>
      <c r="ID22" s="19"/>
      <c r="IE22" s="19"/>
      <c r="IF22" s="19"/>
      <c r="IG22" s="20"/>
      <c r="IH22" s="20"/>
      <c r="II22" s="20"/>
      <c r="IJ22" s="20"/>
      <c r="IK22" s="20"/>
      <c r="IL22" s="20"/>
      <c r="IM22" s="20"/>
      <c r="IN22" s="20"/>
    </row>
    <row r="23" spans="1:248" s="9" customFormat="1" ht="36" customHeight="1">
      <c r="A23" s="37" t="s">
        <v>2453</v>
      </c>
      <c r="B23" s="52" t="s">
        <v>2163</v>
      </c>
      <c r="C23" s="53" t="s">
        <v>1900</v>
      </c>
      <c r="D23" s="40">
        <f t="shared" si="1"/>
        <v>2000</v>
      </c>
      <c r="E23" s="40">
        <f t="shared" si="2"/>
        <v>0</v>
      </c>
      <c r="F23" s="40"/>
      <c r="G23" s="48"/>
      <c r="H23" s="40">
        <f t="shared" si="5"/>
        <v>2000</v>
      </c>
      <c r="I23" s="48">
        <v>2000</v>
      </c>
      <c r="J23" s="48"/>
      <c r="K23" s="81" t="s">
        <v>1916</v>
      </c>
      <c r="L23" s="82" t="s">
        <v>1530</v>
      </c>
      <c r="M23" s="87"/>
      <c r="ID23" s="19"/>
      <c r="IE23" s="19"/>
      <c r="IF23" s="19"/>
      <c r="IG23" s="20"/>
      <c r="IH23" s="20"/>
      <c r="II23" s="20"/>
      <c r="IJ23" s="20"/>
      <c r="IK23" s="20"/>
      <c r="IL23" s="20"/>
      <c r="IM23" s="20"/>
      <c r="IN23" s="20"/>
    </row>
    <row r="24" spans="1:248" s="9" customFormat="1" ht="36" customHeight="1">
      <c r="A24" s="37" t="s">
        <v>2454</v>
      </c>
      <c r="B24" s="54" t="s">
        <v>2167</v>
      </c>
      <c r="C24" s="53" t="s">
        <v>2455</v>
      </c>
      <c r="D24" s="40">
        <f t="shared" si="1"/>
        <v>2000</v>
      </c>
      <c r="E24" s="40">
        <f t="shared" si="2"/>
        <v>2000</v>
      </c>
      <c r="F24" s="40">
        <v>2000</v>
      </c>
      <c r="G24" s="48"/>
      <c r="H24" s="40"/>
      <c r="I24" s="48"/>
      <c r="J24" s="48"/>
      <c r="K24" s="81">
        <v>2010303</v>
      </c>
      <c r="L24" s="88" t="s">
        <v>2171</v>
      </c>
      <c r="M24" s="87"/>
      <c r="ID24" s="19"/>
      <c r="IE24" s="19"/>
      <c r="IF24" s="19"/>
      <c r="IG24" s="20"/>
      <c r="IH24" s="20"/>
      <c r="II24" s="20"/>
      <c r="IJ24" s="20"/>
      <c r="IK24" s="20"/>
      <c r="IL24" s="20"/>
      <c r="IM24" s="20"/>
      <c r="IN24" s="20"/>
    </row>
    <row r="25" spans="1:248" s="9" customFormat="1" ht="36" customHeight="1">
      <c r="A25" s="37" t="s">
        <v>2456</v>
      </c>
      <c r="B25" s="52" t="s">
        <v>2182</v>
      </c>
      <c r="C25" s="53" t="s">
        <v>1900</v>
      </c>
      <c r="D25" s="40">
        <f t="shared" si="1"/>
        <v>40000</v>
      </c>
      <c r="E25" s="48">
        <f t="shared" si="2"/>
        <v>0</v>
      </c>
      <c r="F25" s="48"/>
      <c r="G25" s="48"/>
      <c r="H25" s="48">
        <f>+I25+J25</f>
        <v>40000</v>
      </c>
      <c r="I25" s="48">
        <v>40000</v>
      </c>
      <c r="J25" s="48"/>
      <c r="K25" s="81" t="s">
        <v>1916</v>
      </c>
      <c r="L25" s="82" t="s">
        <v>1530</v>
      </c>
      <c r="M25" s="87"/>
      <c r="ID25" s="19"/>
      <c r="IE25" s="19"/>
      <c r="IF25" s="19"/>
      <c r="IG25" s="20"/>
      <c r="IH25" s="20"/>
      <c r="II25" s="20"/>
      <c r="IJ25" s="20"/>
      <c r="IK25" s="20"/>
      <c r="IL25" s="20"/>
      <c r="IM25" s="20"/>
      <c r="IN25" s="20"/>
    </row>
    <row r="26" spans="1:248" s="9" customFormat="1" ht="60.75" customHeight="1">
      <c r="A26" s="37" t="s">
        <v>2457</v>
      </c>
      <c r="B26" s="52" t="s">
        <v>2190</v>
      </c>
      <c r="C26" s="53" t="s">
        <v>2191</v>
      </c>
      <c r="D26" s="40">
        <f t="shared" si="1"/>
        <v>10000</v>
      </c>
      <c r="E26" s="40">
        <f t="shared" si="2"/>
        <v>3000</v>
      </c>
      <c r="F26" s="48">
        <v>3000</v>
      </c>
      <c r="G26" s="48"/>
      <c r="H26" s="48">
        <f>+I26+J26</f>
        <v>7000</v>
      </c>
      <c r="I26" s="48">
        <v>7000</v>
      </c>
      <c r="J26" s="48"/>
      <c r="K26" s="81" t="s">
        <v>2194</v>
      </c>
      <c r="L26" s="82" t="s">
        <v>2195</v>
      </c>
      <c r="M26" s="87"/>
      <c r="ID26" s="19"/>
      <c r="IE26" s="19"/>
      <c r="IF26" s="19"/>
      <c r="IG26" s="20"/>
      <c r="IH26" s="20"/>
      <c r="II26" s="20"/>
      <c r="IJ26" s="20"/>
      <c r="IK26" s="20"/>
      <c r="IL26" s="20"/>
      <c r="IM26" s="20"/>
      <c r="IN26" s="20"/>
    </row>
    <row r="27" spans="1:248" s="9" customFormat="1" ht="52.5" customHeight="1">
      <c r="A27" s="37" t="s">
        <v>2458</v>
      </c>
      <c r="B27" s="46" t="s">
        <v>2383</v>
      </c>
      <c r="C27" s="55" t="s">
        <v>2384</v>
      </c>
      <c r="D27" s="40">
        <f t="shared" si="1"/>
        <v>10000</v>
      </c>
      <c r="E27" s="40">
        <f t="shared" si="2"/>
        <v>5000</v>
      </c>
      <c r="F27" s="56">
        <v>5000</v>
      </c>
      <c r="G27" s="56"/>
      <c r="H27" s="40">
        <f>+I27+J27</f>
        <v>5000</v>
      </c>
      <c r="I27" s="56">
        <v>5000</v>
      </c>
      <c r="J27" s="56"/>
      <c r="K27" s="81" t="s">
        <v>2387</v>
      </c>
      <c r="L27" s="82" t="s">
        <v>2388</v>
      </c>
      <c r="M27" s="87"/>
      <c r="ID27" s="19"/>
      <c r="IE27" s="19"/>
      <c r="IF27" s="19"/>
      <c r="IG27" s="20"/>
      <c r="IH27" s="20"/>
      <c r="II27" s="20"/>
      <c r="IJ27" s="20"/>
      <c r="IK27" s="20"/>
      <c r="IL27" s="20"/>
      <c r="IM27" s="20"/>
      <c r="IN27" s="20"/>
    </row>
    <row r="28" spans="1:248" s="9" customFormat="1" ht="14.25">
      <c r="A28" s="57"/>
      <c r="B28" s="11"/>
      <c r="C28" s="12"/>
      <c r="D28" s="13"/>
      <c r="E28" s="14"/>
      <c r="F28" s="14"/>
      <c r="G28" s="14"/>
      <c r="H28" s="14"/>
      <c r="I28" s="14"/>
      <c r="J28" s="89"/>
      <c r="K28" s="16"/>
      <c r="L28" s="17"/>
      <c r="M28" s="18"/>
      <c r="ID28" s="19"/>
      <c r="IE28" s="19"/>
      <c r="IF28" s="19"/>
      <c r="IG28" s="20"/>
      <c r="IH28" s="20"/>
      <c r="II28" s="20"/>
      <c r="IJ28" s="20"/>
      <c r="IK28" s="20"/>
      <c r="IL28" s="20"/>
      <c r="IM28" s="20"/>
      <c r="IN28" s="20"/>
    </row>
    <row r="29" spans="1:248" s="9" customFormat="1" ht="14.25">
      <c r="A29" s="57"/>
      <c r="B29" s="11"/>
      <c r="C29" s="12"/>
      <c r="D29" s="13"/>
      <c r="E29" s="14"/>
      <c r="F29" s="14"/>
      <c r="G29" s="14"/>
      <c r="H29" s="14"/>
      <c r="I29" s="14"/>
      <c r="J29" s="89"/>
      <c r="K29" s="16"/>
      <c r="L29" s="17"/>
      <c r="M29" s="18"/>
      <c r="ID29" s="19"/>
      <c r="IE29" s="19"/>
      <c r="IF29" s="19"/>
      <c r="IG29" s="20"/>
      <c r="IH29" s="20"/>
      <c r="II29" s="20"/>
      <c r="IJ29" s="20"/>
      <c r="IK29" s="20"/>
      <c r="IL29" s="20"/>
      <c r="IM29" s="20"/>
      <c r="IN29" s="20"/>
    </row>
    <row r="30" spans="1:248" s="9" customFormat="1" ht="14.25">
      <c r="A30" s="57"/>
      <c r="B30" s="11"/>
      <c r="C30" s="12"/>
      <c r="D30" s="13"/>
      <c r="E30" s="14"/>
      <c r="F30" s="14"/>
      <c r="G30" s="14"/>
      <c r="H30" s="14"/>
      <c r="I30" s="14"/>
      <c r="J30" s="89"/>
      <c r="K30" s="16"/>
      <c r="L30" s="17"/>
      <c r="M30" s="18"/>
      <c r="ID30" s="19"/>
      <c r="IE30" s="19"/>
      <c r="IF30" s="19"/>
      <c r="IG30" s="20"/>
      <c r="IH30" s="20"/>
      <c r="II30" s="20"/>
      <c r="IJ30" s="20"/>
      <c r="IK30" s="20"/>
      <c r="IL30" s="20"/>
      <c r="IM30" s="20"/>
      <c r="IN30" s="20"/>
    </row>
    <row r="31" spans="1:248" s="9" customFormat="1" ht="14.25">
      <c r="A31" s="57"/>
      <c r="B31" s="11"/>
      <c r="C31" s="12"/>
      <c r="D31" s="13"/>
      <c r="E31" s="14"/>
      <c r="F31" s="14"/>
      <c r="G31" s="14"/>
      <c r="H31" s="14"/>
      <c r="I31" s="14"/>
      <c r="J31" s="89"/>
      <c r="K31" s="16"/>
      <c r="L31" s="17"/>
      <c r="M31" s="18"/>
      <c r="ID31" s="19"/>
      <c r="IE31" s="19"/>
      <c r="IF31" s="19"/>
      <c r="IG31" s="20"/>
      <c r="IH31" s="20"/>
      <c r="II31" s="20"/>
      <c r="IJ31" s="20"/>
      <c r="IK31" s="20"/>
      <c r="IL31" s="20"/>
      <c r="IM31" s="20"/>
      <c r="IN31" s="20"/>
    </row>
    <row r="32" spans="1:248" s="9" customFormat="1" ht="14.25">
      <c r="A32" s="57"/>
      <c r="B32" s="11"/>
      <c r="C32" s="12"/>
      <c r="D32" s="13"/>
      <c r="E32" s="14"/>
      <c r="F32" s="14"/>
      <c r="G32" s="14"/>
      <c r="H32" s="14"/>
      <c r="I32" s="14"/>
      <c r="J32" s="89"/>
      <c r="K32" s="16"/>
      <c r="L32" s="17"/>
      <c r="M32" s="18"/>
      <c r="ID32" s="19"/>
      <c r="IE32" s="19"/>
      <c r="IF32" s="19"/>
      <c r="IG32" s="20"/>
      <c r="IH32" s="20"/>
      <c r="II32" s="20"/>
      <c r="IJ32" s="20"/>
      <c r="IK32" s="20"/>
      <c r="IL32" s="20"/>
      <c r="IM32" s="20"/>
      <c r="IN32" s="20"/>
    </row>
    <row r="33" spans="1:248" s="9" customFormat="1" ht="14.25">
      <c r="A33" s="57"/>
      <c r="B33" s="11"/>
      <c r="C33" s="12"/>
      <c r="D33" s="13"/>
      <c r="E33" s="14"/>
      <c r="F33" s="14"/>
      <c r="G33" s="14"/>
      <c r="H33" s="14"/>
      <c r="I33" s="14"/>
      <c r="J33" s="89"/>
      <c r="K33" s="16"/>
      <c r="L33" s="17"/>
      <c r="M33" s="18"/>
      <c r="ID33" s="19"/>
      <c r="IE33" s="19"/>
      <c r="IF33" s="19"/>
      <c r="IG33" s="20"/>
      <c r="IH33" s="20"/>
      <c r="II33" s="20"/>
      <c r="IJ33" s="20"/>
      <c r="IK33" s="20"/>
      <c r="IL33" s="20"/>
      <c r="IM33" s="20"/>
      <c r="IN33" s="20"/>
    </row>
    <row r="34" spans="1:248" s="9" customFormat="1" ht="14.25">
      <c r="A34" s="57"/>
      <c r="B34" s="11"/>
      <c r="C34" s="12"/>
      <c r="D34" s="13"/>
      <c r="E34" s="14"/>
      <c r="F34" s="14"/>
      <c r="G34" s="14"/>
      <c r="H34" s="14"/>
      <c r="I34" s="14"/>
      <c r="J34" s="89"/>
      <c r="K34" s="16"/>
      <c r="L34" s="17"/>
      <c r="M34" s="18"/>
      <c r="ID34" s="19"/>
      <c r="IE34" s="19"/>
      <c r="IF34" s="19"/>
      <c r="IG34" s="20"/>
      <c r="IH34" s="20"/>
      <c r="II34" s="20"/>
      <c r="IJ34" s="20"/>
      <c r="IK34" s="20"/>
      <c r="IL34" s="20"/>
      <c r="IM34" s="20"/>
      <c r="IN34" s="20"/>
    </row>
    <row r="35" spans="1:248" s="9" customFormat="1" ht="14.25">
      <c r="A35" s="57"/>
      <c r="B35" s="11"/>
      <c r="C35" s="12"/>
      <c r="D35" s="13"/>
      <c r="E35" s="14"/>
      <c r="F35" s="14"/>
      <c r="G35" s="14"/>
      <c r="H35" s="14"/>
      <c r="I35" s="14"/>
      <c r="J35" s="89"/>
      <c r="K35" s="16"/>
      <c r="L35" s="17"/>
      <c r="M35" s="18"/>
      <c r="ID35" s="19"/>
      <c r="IE35" s="19"/>
      <c r="IF35" s="19"/>
      <c r="IG35" s="20"/>
      <c r="IH35" s="20"/>
      <c r="II35" s="20"/>
      <c r="IJ35" s="20"/>
      <c r="IK35" s="20"/>
      <c r="IL35" s="20"/>
      <c r="IM35" s="20"/>
      <c r="IN35" s="20"/>
    </row>
    <row r="36" spans="1:248" s="9" customFormat="1" ht="14.25">
      <c r="A36" s="57"/>
      <c r="B36" s="11"/>
      <c r="C36" s="12"/>
      <c r="D36" s="13"/>
      <c r="E36" s="14"/>
      <c r="F36" s="14"/>
      <c r="G36" s="14"/>
      <c r="H36" s="14"/>
      <c r="I36" s="14"/>
      <c r="J36" s="89"/>
      <c r="K36" s="16"/>
      <c r="L36" s="17"/>
      <c r="M36" s="18"/>
      <c r="ID36" s="19"/>
      <c r="IE36" s="19"/>
      <c r="IF36" s="19"/>
      <c r="IG36" s="20"/>
      <c r="IH36" s="20"/>
      <c r="II36" s="20"/>
      <c r="IJ36" s="20"/>
      <c r="IK36" s="20"/>
      <c r="IL36" s="20"/>
      <c r="IM36" s="20"/>
      <c r="IN36" s="20"/>
    </row>
    <row r="37" spans="1:248" s="9" customFormat="1" ht="14.25">
      <c r="A37" s="57"/>
      <c r="B37" s="11"/>
      <c r="C37" s="12"/>
      <c r="D37" s="13"/>
      <c r="E37" s="14"/>
      <c r="F37" s="14"/>
      <c r="G37" s="14"/>
      <c r="H37" s="14"/>
      <c r="I37" s="14"/>
      <c r="J37" s="89"/>
      <c r="K37" s="16"/>
      <c r="L37" s="17"/>
      <c r="M37" s="18"/>
      <c r="ID37" s="19"/>
      <c r="IE37" s="19"/>
      <c r="IF37" s="19"/>
      <c r="IG37" s="20"/>
      <c r="IH37" s="20"/>
      <c r="II37" s="20"/>
      <c r="IJ37" s="20"/>
      <c r="IK37" s="20"/>
      <c r="IL37" s="20"/>
      <c r="IM37" s="20"/>
      <c r="IN37" s="20"/>
    </row>
    <row r="38" spans="1:248" s="9" customFormat="1" ht="14.25">
      <c r="A38" s="57"/>
      <c r="B38" s="11"/>
      <c r="C38" s="12"/>
      <c r="D38" s="13"/>
      <c r="E38" s="14"/>
      <c r="F38" s="14"/>
      <c r="G38" s="14"/>
      <c r="H38" s="14"/>
      <c r="I38" s="14"/>
      <c r="J38" s="89"/>
      <c r="K38" s="16"/>
      <c r="L38" s="17"/>
      <c r="M38" s="18"/>
      <c r="ID38" s="19"/>
      <c r="IE38" s="19"/>
      <c r="IF38" s="19"/>
      <c r="IG38" s="20"/>
      <c r="IH38" s="20"/>
      <c r="II38" s="20"/>
      <c r="IJ38" s="20"/>
      <c r="IK38" s="20"/>
      <c r="IL38" s="20"/>
      <c r="IM38" s="20"/>
      <c r="IN38" s="20"/>
    </row>
    <row r="39" spans="1:248" s="9" customFormat="1" ht="14.25">
      <c r="A39" s="57"/>
      <c r="B39" s="11"/>
      <c r="C39" s="12"/>
      <c r="D39" s="13"/>
      <c r="E39" s="14"/>
      <c r="F39" s="14"/>
      <c r="G39" s="14"/>
      <c r="H39" s="14"/>
      <c r="I39" s="14"/>
      <c r="J39" s="89"/>
      <c r="K39" s="16"/>
      <c r="L39" s="17"/>
      <c r="M39" s="18"/>
      <c r="ID39" s="19"/>
      <c r="IE39" s="19"/>
      <c r="IF39" s="19"/>
      <c r="IG39" s="20"/>
      <c r="IH39" s="20"/>
      <c r="II39" s="20"/>
      <c r="IJ39" s="20"/>
      <c r="IK39" s="20"/>
      <c r="IL39" s="20"/>
      <c r="IM39" s="20"/>
      <c r="IN39" s="20"/>
    </row>
    <row r="40" spans="1:248" s="9" customFormat="1" ht="14.25">
      <c r="A40" s="57"/>
      <c r="B40" s="11"/>
      <c r="C40" s="12"/>
      <c r="D40" s="13"/>
      <c r="E40" s="14"/>
      <c r="F40" s="14"/>
      <c r="G40" s="14"/>
      <c r="H40" s="14"/>
      <c r="I40" s="14"/>
      <c r="J40" s="89"/>
      <c r="K40" s="16"/>
      <c r="L40" s="17"/>
      <c r="M40" s="18"/>
      <c r="ID40" s="19"/>
      <c r="IE40" s="19"/>
      <c r="IF40" s="19"/>
      <c r="IG40" s="20"/>
      <c r="IH40" s="20"/>
      <c r="II40" s="20"/>
      <c r="IJ40" s="20"/>
      <c r="IK40" s="20"/>
      <c r="IL40" s="20"/>
      <c r="IM40" s="20"/>
      <c r="IN40" s="20"/>
    </row>
    <row r="41" spans="1:248" s="9" customFormat="1" ht="14.25">
      <c r="A41" s="57"/>
      <c r="B41" s="11"/>
      <c r="C41" s="12"/>
      <c r="D41" s="13"/>
      <c r="E41" s="14"/>
      <c r="F41" s="14"/>
      <c r="G41" s="14"/>
      <c r="H41" s="14"/>
      <c r="I41" s="14"/>
      <c r="J41" s="89"/>
      <c r="K41" s="16"/>
      <c r="L41" s="17"/>
      <c r="M41" s="18"/>
      <c r="ID41" s="19"/>
      <c r="IE41" s="19"/>
      <c r="IF41" s="19"/>
      <c r="IG41" s="20"/>
      <c r="IH41" s="20"/>
      <c r="II41" s="20"/>
      <c r="IJ41" s="20"/>
      <c r="IK41" s="20"/>
      <c r="IL41" s="20"/>
      <c r="IM41" s="20"/>
      <c r="IN41" s="20"/>
    </row>
    <row r="42" spans="1:248" s="9" customFormat="1" ht="14.25">
      <c r="A42" s="57"/>
      <c r="B42" s="11"/>
      <c r="C42" s="12"/>
      <c r="D42" s="13"/>
      <c r="E42" s="14"/>
      <c r="F42" s="14"/>
      <c r="G42" s="14"/>
      <c r="H42" s="14"/>
      <c r="I42" s="14"/>
      <c r="J42" s="89"/>
      <c r="K42" s="16"/>
      <c r="L42" s="17"/>
      <c r="M42" s="18"/>
      <c r="ID42" s="19"/>
      <c r="IE42" s="19"/>
      <c r="IF42" s="19"/>
      <c r="IG42" s="20"/>
      <c r="IH42" s="20"/>
      <c r="II42" s="20"/>
      <c r="IJ42" s="20"/>
      <c r="IK42" s="20"/>
      <c r="IL42" s="20"/>
      <c r="IM42" s="20"/>
      <c r="IN42" s="20"/>
    </row>
    <row r="43" spans="1:248" s="9" customFormat="1" ht="14.25">
      <c r="A43" s="57"/>
      <c r="B43" s="11"/>
      <c r="C43" s="12"/>
      <c r="D43" s="13"/>
      <c r="E43" s="14"/>
      <c r="F43" s="14"/>
      <c r="G43" s="14"/>
      <c r="H43" s="14"/>
      <c r="I43" s="14"/>
      <c r="J43" s="89"/>
      <c r="K43" s="16"/>
      <c r="L43" s="17"/>
      <c r="M43" s="18"/>
      <c r="ID43" s="19"/>
      <c r="IE43" s="19"/>
      <c r="IF43" s="19"/>
      <c r="IG43" s="20"/>
      <c r="IH43" s="20"/>
      <c r="II43" s="20"/>
      <c r="IJ43" s="20"/>
      <c r="IK43" s="20"/>
      <c r="IL43" s="20"/>
      <c r="IM43" s="20"/>
      <c r="IN43" s="20"/>
    </row>
    <row r="44" spans="1:248" s="9" customFormat="1" ht="14.25">
      <c r="A44" s="57"/>
      <c r="B44" s="11"/>
      <c r="C44" s="12"/>
      <c r="D44" s="13"/>
      <c r="E44" s="14"/>
      <c r="F44" s="14"/>
      <c r="G44" s="14"/>
      <c r="H44" s="14"/>
      <c r="I44" s="14"/>
      <c r="J44" s="89"/>
      <c r="K44" s="16"/>
      <c r="L44" s="17"/>
      <c r="M44" s="18"/>
      <c r="ID44" s="19"/>
      <c r="IE44" s="19"/>
      <c r="IF44" s="19"/>
      <c r="IG44" s="20"/>
      <c r="IH44" s="20"/>
      <c r="II44" s="20"/>
      <c r="IJ44" s="20"/>
      <c r="IK44" s="20"/>
      <c r="IL44" s="20"/>
      <c r="IM44" s="20"/>
      <c r="IN44" s="20"/>
    </row>
    <row r="45" spans="1:248" s="9" customFormat="1" ht="14.25">
      <c r="A45" s="57"/>
      <c r="B45" s="11"/>
      <c r="C45" s="12"/>
      <c r="D45" s="13"/>
      <c r="E45" s="14"/>
      <c r="F45" s="14"/>
      <c r="G45" s="14"/>
      <c r="H45" s="14"/>
      <c r="I45" s="14"/>
      <c r="J45" s="89"/>
      <c r="K45" s="16"/>
      <c r="L45" s="17"/>
      <c r="M45" s="18"/>
      <c r="ID45" s="19"/>
      <c r="IE45" s="19"/>
      <c r="IF45" s="19"/>
      <c r="IG45" s="20"/>
      <c r="IH45" s="20"/>
      <c r="II45" s="20"/>
      <c r="IJ45" s="20"/>
      <c r="IK45" s="20"/>
      <c r="IL45" s="20"/>
      <c r="IM45" s="20"/>
      <c r="IN45" s="20"/>
    </row>
    <row r="46" spans="1:248" s="9" customFormat="1" ht="14.25">
      <c r="A46" s="57"/>
      <c r="B46" s="11"/>
      <c r="C46" s="12"/>
      <c r="D46" s="13"/>
      <c r="E46" s="14"/>
      <c r="F46" s="14"/>
      <c r="G46" s="14"/>
      <c r="H46" s="14"/>
      <c r="I46" s="14"/>
      <c r="J46" s="89"/>
      <c r="K46" s="16"/>
      <c r="L46" s="17"/>
      <c r="M46" s="18"/>
      <c r="ID46" s="19"/>
      <c r="IE46" s="19"/>
      <c r="IF46" s="19"/>
      <c r="IG46" s="20"/>
      <c r="IH46" s="20"/>
      <c r="II46" s="20"/>
      <c r="IJ46" s="20"/>
      <c r="IK46" s="20"/>
      <c r="IL46" s="20"/>
      <c r="IM46" s="20"/>
      <c r="IN46" s="20"/>
    </row>
    <row r="47" spans="1:248" s="9" customFormat="1" ht="14.25">
      <c r="A47" s="57"/>
      <c r="B47" s="11"/>
      <c r="C47" s="12"/>
      <c r="D47" s="13"/>
      <c r="E47" s="14"/>
      <c r="F47" s="14"/>
      <c r="G47" s="14"/>
      <c r="H47" s="14"/>
      <c r="I47" s="14"/>
      <c r="J47" s="89"/>
      <c r="K47" s="16"/>
      <c r="L47" s="17"/>
      <c r="M47" s="18"/>
      <c r="ID47" s="19"/>
      <c r="IE47" s="19"/>
      <c r="IF47" s="19"/>
      <c r="IG47" s="20"/>
      <c r="IH47" s="20"/>
      <c r="II47" s="20"/>
      <c r="IJ47" s="20"/>
      <c r="IK47" s="20"/>
      <c r="IL47" s="20"/>
      <c r="IM47" s="20"/>
      <c r="IN47" s="20"/>
    </row>
    <row r="48" spans="1:248" s="9" customFormat="1" ht="14.25">
      <c r="A48" s="57"/>
      <c r="B48" s="11"/>
      <c r="C48" s="12"/>
      <c r="D48" s="13"/>
      <c r="E48" s="14"/>
      <c r="F48" s="14"/>
      <c r="G48" s="14"/>
      <c r="H48" s="14"/>
      <c r="I48" s="14"/>
      <c r="J48" s="89"/>
      <c r="K48" s="16"/>
      <c r="L48" s="17"/>
      <c r="M48" s="18"/>
      <c r="ID48" s="19"/>
      <c r="IE48" s="19"/>
      <c r="IF48" s="19"/>
      <c r="IG48" s="20"/>
      <c r="IH48" s="20"/>
      <c r="II48" s="20"/>
      <c r="IJ48" s="20"/>
      <c r="IK48" s="20"/>
      <c r="IL48" s="20"/>
      <c r="IM48" s="20"/>
      <c r="IN48" s="20"/>
    </row>
    <row r="49" spans="1:248" s="9" customFormat="1" ht="14.25">
      <c r="A49" s="57"/>
      <c r="B49" s="11"/>
      <c r="C49" s="12"/>
      <c r="D49" s="13"/>
      <c r="E49" s="14"/>
      <c r="F49" s="14"/>
      <c r="G49" s="14"/>
      <c r="H49" s="14"/>
      <c r="I49" s="14"/>
      <c r="J49" s="89"/>
      <c r="K49" s="16"/>
      <c r="L49" s="17"/>
      <c r="M49" s="18"/>
      <c r="ID49" s="19"/>
      <c r="IE49" s="19"/>
      <c r="IF49" s="19"/>
      <c r="IG49" s="20"/>
      <c r="IH49" s="20"/>
      <c r="II49" s="20"/>
      <c r="IJ49" s="20"/>
      <c r="IK49" s="20"/>
      <c r="IL49" s="20"/>
      <c r="IM49" s="20"/>
      <c r="IN49" s="20"/>
    </row>
    <row r="50" spans="1:248" s="9" customFormat="1" ht="14.25">
      <c r="A50" s="57"/>
      <c r="B50" s="11"/>
      <c r="C50" s="12"/>
      <c r="D50" s="13"/>
      <c r="E50" s="14"/>
      <c r="F50" s="14"/>
      <c r="G50" s="14"/>
      <c r="H50" s="14"/>
      <c r="I50" s="14"/>
      <c r="J50" s="89"/>
      <c r="K50" s="16"/>
      <c r="L50" s="17"/>
      <c r="M50" s="18"/>
      <c r="ID50" s="19"/>
      <c r="IE50" s="19"/>
      <c r="IF50" s="19"/>
      <c r="IG50" s="20"/>
      <c r="IH50" s="20"/>
      <c r="II50" s="20"/>
      <c r="IJ50" s="20"/>
      <c r="IK50" s="20"/>
      <c r="IL50" s="20"/>
      <c r="IM50" s="20"/>
      <c r="IN50" s="20"/>
    </row>
    <row r="51" spans="1:248" s="9" customFormat="1" ht="14.25">
      <c r="A51" s="57"/>
      <c r="B51" s="11"/>
      <c r="C51" s="12"/>
      <c r="D51" s="13"/>
      <c r="E51" s="14"/>
      <c r="F51" s="14"/>
      <c r="G51" s="14"/>
      <c r="H51" s="14"/>
      <c r="I51" s="14"/>
      <c r="J51" s="89"/>
      <c r="K51" s="16"/>
      <c r="L51" s="17"/>
      <c r="M51" s="18"/>
      <c r="ID51" s="19"/>
      <c r="IE51" s="19"/>
      <c r="IF51" s="19"/>
      <c r="IG51" s="20"/>
      <c r="IH51" s="20"/>
      <c r="II51" s="20"/>
      <c r="IJ51" s="20"/>
      <c r="IK51" s="20"/>
      <c r="IL51" s="20"/>
      <c r="IM51" s="20"/>
      <c r="IN51" s="20"/>
    </row>
    <row r="52" spans="1:248" s="9" customFormat="1" ht="14.25">
      <c r="A52" s="57"/>
      <c r="B52" s="11"/>
      <c r="C52" s="12"/>
      <c r="D52" s="13"/>
      <c r="E52" s="14"/>
      <c r="F52" s="14"/>
      <c r="G52" s="14"/>
      <c r="H52" s="14"/>
      <c r="I52" s="14"/>
      <c r="J52" s="89"/>
      <c r="K52" s="16"/>
      <c r="L52" s="17"/>
      <c r="M52" s="18"/>
      <c r="ID52" s="19"/>
      <c r="IE52" s="19"/>
      <c r="IF52" s="19"/>
      <c r="IG52" s="20"/>
      <c r="IH52" s="20"/>
      <c r="II52" s="20"/>
      <c r="IJ52" s="20"/>
      <c r="IK52" s="20"/>
      <c r="IL52" s="20"/>
      <c r="IM52" s="20"/>
      <c r="IN52" s="20"/>
    </row>
    <row r="53" spans="1:248" s="9" customFormat="1" ht="14.25">
      <c r="A53" s="57"/>
      <c r="B53" s="11"/>
      <c r="C53" s="12"/>
      <c r="D53" s="13"/>
      <c r="E53" s="14"/>
      <c r="F53" s="14"/>
      <c r="G53" s="14"/>
      <c r="H53" s="14"/>
      <c r="I53" s="14"/>
      <c r="J53" s="89"/>
      <c r="K53" s="16"/>
      <c r="L53" s="17"/>
      <c r="M53" s="18"/>
      <c r="ID53" s="19"/>
      <c r="IE53" s="19"/>
      <c r="IF53" s="19"/>
      <c r="IG53" s="20"/>
      <c r="IH53" s="20"/>
      <c r="II53" s="20"/>
      <c r="IJ53" s="20"/>
      <c r="IK53" s="20"/>
      <c r="IL53" s="20"/>
      <c r="IM53" s="20"/>
      <c r="IN53" s="20"/>
    </row>
    <row r="54" spans="1:248" s="9" customFormat="1" ht="14.25">
      <c r="A54" s="57"/>
      <c r="B54" s="11"/>
      <c r="C54" s="12"/>
      <c r="D54" s="13"/>
      <c r="E54" s="14"/>
      <c r="F54" s="14"/>
      <c r="G54" s="14"/>
      <c r="H54" s="14"/>
      <c r="I54" s="14"/>
      <c r="J54" s="89"/>
      <c r="K54" s="16"/>
      <c r="L54" s="17"/>
      <c r="M54" s="18"/>
      <c r="ID54" s="19"/>
      <c r="IE54" s="19"/>
      <c r="IF54" s="19"/>
      <c r="IG54" s="20"/>
      <c r="IH54" s="20"/>
      <c r="II54" s="20"/>
      <c r="IJ54" s="20"/>
      <c r="IK54" s="20"/>
      <c r="IL54" s="20"/>
      <c r="IM54" s="20"/>
      <c r="IN54" s="20"/>
    </row>
    <row r="55" spans="1:248" s="9" customFormat="1" ht="14.25">
      <c r="A55" s="57"/>
      <c r="B55" s="11"/>
      <c r="C55" s="12"/>
      <c r="D55" s="13"/>
      <c r="E55" s="14"/>
      <c r="F55" s="14"/>
      <c r="G55" s="14"/>
      <c r="H55" s="14"/>
      <c r="I55" s="14"/>
      <c r="J55" s="89"/>
      <c r="K55" s="16"/>
      <c r="L55" s="17"/>
      <c r="M55" s="18"/>
      <c r="ID55" s="19"/>
      <c r="IE55" s="19"/>
      <c r="IF55" s="19"/>
      <c r="IG55" s="20"/>
      <c r="IH55" s="20"/>
      <c r="II55" s="20"/>
      <c r="IJ55" s="20"/>
      <c r="IK55" s="20"/>
      <c r="IL55" s="20"/>
      <c r="IM55" s="20"/>
      <c r="IN55" s="20"/>
    </row>
    <row r="56" spans="1:248" s="9" customFormat="1" ht="14.25">
      <c r="A56" s="57"/>
      <c r="B56" s="11"/>
      <c r="C56" s="12"/>
      <c r="D56" s="13"/>
      <c r="E56" s="14"/>
      <c r="F56" s="14"/>
      <c r="G56" s="14"/>
      <c r="H56" s="14"/>
      <c r="I56" s="14"/>
      <c r="J56" s="89"/>
      <c r="K56" s="16"/>
      <c r="L56" s="17"/>
      <c r="M56" s="18"/>
      <c r="ID56" s="19"/>
      <c r="IE56" s="19"/>
      <c r="IF56" s="19"/>
      <c r="IG56" s="20"/>
      <c r="IH56" s="20"/>
      <c r="II56" s="20"/>
      <c r="IJ56" s="20"/>
      <c r="IK56" s="20"/>
      <c r="IL56" s="20"/>
      <c r="IM56" s="20"/>
      <c r="IN56" s="20"/>
    </row>
    <row r="57" spans="1:248" s="9" customFormat="1" ht="14.25">
      <c r="A57" s="57"/>
      <c r="B57" s="11"/>
      <c r="C57" s="12"/>
      <c r="D57" s="13"/>
      <c r="E57" s="14"/>
      <c r="F57" s="14"/>
      <c r="G57" s="14"/>
      <c r="H57" s="14"/>
      <c r="I57" s="14"/>
      <c r="J57" s="89"/>
      <c r="K57" s="16"/>
      <c r="L57" s="17"/>
      <c r="M57" s="18"/>
      <c r="ID57" s="19"/>
      <c r="IE57" s="19"/>
      <c r="IF57" s="19"/>
      <c r="IG57" s="20"/>
      <c r="IH57" s="20"/>
      <c r="II57" s="20"/>
      <c r="IJ57" s="20"/>
      <c r="IK57" s="20"/>
      <c r="IL57" s="20"/>
      <c r="IM57" s="20"/>
      <c r="IN57" s="20"/>
    </row>
    <row r="58" spans="1:248" s="9" customFormat="1" ht="14.25">
      <c r="A58" s="57"/>
      <c r="B58" s="11"/>
      <c r="C58" s="12"/>
      <c r="D58" s="13"/>
      <c r="E58" s="14"/>
      <c r="F58" s="14"/>
      <c r="G58" s="14"/>
      <c r="H58" s="14"/>
      <c r="I58" s="14"/>
      <c r="J58" s="89"/>
      <c r="K58" s="16"/>
      <c r="L58" s="17"/>
      <c r="M58" s="18"/>
      <c r="ID58" s="19"/>
      <c r="IE58" s="19"/>
      <c r="IF58" s="19"/>
      <c r="IG58" s="20"/>
      <c r="IH58" s="20"/>
      <c r="II58" s="20"/>
      <c r="IJ58" s="20"/>
      <c r="IK58" s="20"/>
      <c r="IL58" s="20"/>
      <c r="IM58" s="20"/>
      <c r="IN58" s="20"/>
    </row>
    <row r="59" spans="1:248" s="9" customFormat="1" ht="14.25">
      <c r="A59" s="57"/>
      <c r="B59" s="11"/>
      <c r="C59" s="12"/>
      <c r="D59" s="13"/>
      <c r="E59" s="14"/>
      <c r="F59" s="14"/>
      <c r="G59" s="14"/>
      <c r="H59" s="14"/>
      <c r="I59" s="14"/>
      <c r="J59" s="89"/>
      <c r="K59" s="16"/>
      <c r="L59" s="17"/>
      <c r="M59" s="18"/>
      <c r="ID59" s="19"/>
      <c r="IE59" s="19"/>
      <c r="IF59" s="19"/>
      <c r="IG59" s="20"/>
      <c r="IH59" s="20"/>
      <c r="II59" s="20"/>
      <c r="IJ59" s="20"/>
      <c r="IK59" s="20"/>
      <c r="IL59" s="20"/>
      <c r="IM59" s="20"/>
      <c r="IN59" s="20"/>
    </row>
    <row r="60" spans="1:248" s="9" customFormat="1" ht="14.25">
      <c r="A60" s="57"/>
      <c r="B60" s="11"/>
      <c r="C60" s="12"/>
      <c r="D60" s="13"/>
      <c r="E60" s="14"/>
      <c r="F60" s="14"/>
      <c r="G60" s="14"/>
      <c r="H60" s="14"/>
      <c r="I60" s="14"/>
      <c r="J60" s="89"/>
      <c r="K60" s="16"/>
      <c r="L60" s="17"/>
      <c r="M60" s="18"/>
      <c r="ID60" s="19"/>
      <c r="IE60" s="19"/>
      <c r="IF60" s="19"/>
      <c r="IG60" s="20"/>
      <c r="IH60" s="20"/>
      <c r="II60" s="20"/>
      <c r="IJ60" s="20"/>
      <c r="IK60" s="20"/>
      <c r="IL60" s="20"/>
      <c r="IM60" s="20"/>
      <c r="IN60" s="20"/>
    </row>
    <row r="61" spans="1:248" s="9" customFormat="1" ht="14.25">
      <c r="A61" s="57"/>
      <c r="B61" s="11"/>
      <c r="C61" s="12"/>
      <c r="D61" s="13"/>
      <c r="E61" s="14"/>
      <c r="F61" s="14"/>
      <c r="G61" s="14"/>
      <c r="H61" s="14"/>
      <c r="I61" s="14"/>
      <c r="J61" s="89"/>
      <c r="K61" s="16"/>
      <c r="L61" s="17"/>
      <c r="M61" s="18"/>
      <c r="ID61" s="19"/>
      <c r="IE61" s="19"/>
      <c r="IF61" s="19"/>
      <c r="IG61" s="20"/>
      <c r="IH61" s="20"/>
      <c r="II61" s="20"/>
      <c r="IJ61" s="20"/>
      <c r="IK61" s="20"/>
      <c r="IL61" s="20"/>
      <c r="IM61" s="20"/>
      <c r="IN61" s="20"/>
    </row>
    <row r="62" spans="1:248" s="9" customFormat="1" ht="14.25">
      <c r="A62" s="57"/>
      <c r="B62" s="11"/>
      <c r="C62" s="12"/>
      <c r="D62" s="13"/>
      <c r="E62" s="14"/>
      <c r="F62" s="14"/>
      <c r="G62" s="14"/>
      <c r="H62" s="14"/>
      <c r="I62" s="14"/>
      <c r="J62" s="89"/>
      <c r="K62" s="16"/>
      <c r="L62" s="17"/>
      <c r="M62" s="18"/>
      <c r="ID62" s="19"/>
      <c r="IE62" s="19"/>
      <c r="IF62" s="19"/>
      <c r="IG62" s="20"/>
      <c r="IH62" s="20"/>
      <c r="II62" s="20"/>
      <c r="IJ62" s="20"/>
      <c r="IK62" s="20"/>
      <c r="IL62" s="20"/>
      <c r="IM62" s="20"/>
      <c r="IN62" s="20"/>
    </row>
    <row r="63" spans="1:248" s="9" customFormat="1" ht="14.25">
      <c r="A63" s="57"/>
      <c r="B63" s="11"/>
      <c r="C63" s="12"/>
      <c r="D63" s="13"/>
      <c r="E63" s="14"/>
      <c r="F63" s="14"/>
      <c r="G63" s="14"/>
      <c r="H63" s="14"/>
      <c r="I63" s="14"/>
      <c r="J63" s="89"/>
      <c r="K63" s="16"/>
      <c r="L63" s="17"/>
      <c r="M63" s="18"/>
      <c r="ID63" s="19"/>
      <c r="IE63" s="19"/>
      <c r="IF63" s="19"/>
      <c r="IG63" s="20"/>
      <c r="IH63" s="20"/>
      <c r="II63" s="20"/>
      <c r="IJ63" s="20"/>
      <c r="IK63" s="20"/>
      <c r="IL63" s="20"/>
      <c r="IM63" s="20"/>
      <c r="IN63" s="20"/>
    </row>
    <row r="64" spans="1:248" s="9" customFormat="1" ht="14.25">
      <c r="A64" s="57"/>
      <c r="B64" s="11"/>
      <c r="C64" s="12"/>
      <c r="D64" s="13"/>
      <c r="E64" s="14"/>
      <c r="F64" s="14"/>
      <c r="G64" s="14"/>
      <c r="H64" s="14"/>
      <c r="I64" s="14"/>
      <c r="J64" s="89"/>
      <c r="K64" s="16"/>
      <c r="L64" s="17"/>
      <c r="M64" s="18"/>
      <c r="ID64" s="19"/>
      <c r="IE64" s="19"/>
      <c r="IF64" s="19"/>
      <c r="IG64" s="20"/>
      <c r="IH64" s="20"/>
      <c r="II64" s="20"/>
      <c r="IJ64" s="20"/>
      <c r="IK64" s="20"/>
      <c r="IL64" s="20"/>
      <c r="IM64" s="20"/>
      <c r="IN64" s="20"/>
    </row>
  </sheetData>
  <sheetProtection/>
  <mergeCells count="15">
    <mergeCell ref="A1:L1"/>
    <mergeCell ref="A2:I2"/>
    <mergeCell ref="K2:L2"/>
    <mergeCell ref="E3:J3"/>
    <mergeCell ref="F4:G4"/>
    <mergeCell ref="I4:J4"/>
    <mergeCell ref="B6:C6"/>
    <mergeCell ref="A3:A5"/>
    <mergeCell ref="B3:B5"/>
    <mergeCell ref="C3:C5"/>
    <mergeCell ref="D3:D5"/>
    <mergeCell ref="E4:E5"/>
    <mergeCell ref="H4:H5"/>
    <mergeCell ref="K3:K5"/>
    <mergeCell ref="L3:L5"/>
  </mergeCells>
  <printOptions/>
  <pageMargins left="0.9840277777777777" right="0.9840277777777777" top="1.1805555555555556" bottom="0.9840277777777777" header="0.5" footer="0.7868055555555555"/>
  <pageSetup firstPageNumber="211" useFirstPageNumber="1" fitToHeight="0" horizontalDpi="600" verticalDpi="600" orientation="landscape" paperSize="9" scale="84"/>
  <headerFooter>
    <oddFooter>&amp;C— &amp;P —</oddFooter>
  </headerFooter>
</worksheet>
</file>

<file path=xl/worksheets/sheet3.xml><?xml version="1.0" encoding="utf-8"?>
<worksheet xmlns="http://schemas.openxmlformats.org/spreadsheetml/2006/main" xmlns:r="http://schemas.openxmlformats.org/officeDocument/2006/relationships">
  <sheetPr>
    <tabColor theme="0"/>
  </sheetPr>
  <dimension ref="A1:IV48"/>
  <sheetViews>
    <sheetView view="pageBreakPreview" zoomScale="85" zoomScaleSheetLayoutView="85" workbookViewId="0" topLeftCell="A22">
      <selection activeCell="H59" sqref="H59"/>
    </sheetView>
  </sheetViews>
  <sheetFormatPr defaultColWidth="8.00390625" defaultRowHeight="14.25"/>
  <cols>
    <col min="1" max="1" width="29.625" style="347" customWidth="1"/>
    <col min="2" max="2" width="9.875" style="347" customWidth="1"/>
    <col min="3" max="3" width="10.00390625" style="347" customWidth="1"/>
    <col min="4" max="4" width="10.00390625" style="345" customWidth="1"/>
    <col min="5" max="5" width="29.25390625" style="345" customWidth="1"/>
    <col min="6" max="7" width="10.25390625" style="345" customWidth="1"/>
    <col min="8" max="8" width="10.25390625" style="695" customWidth="1"/>
    <col min="9" max="9" width="19.25390625" style="347" customWidth="1"/>
    <col min="10" max="255" width="8.00390625" style="347" customWidth="1"/>
    <col min="256" max="256" width="8.00390625" style="330" customWidth="1"/>
  </cols>
  <sheetData>
    <row r="1" spans="1:9" s="345" customFormat="1" ht="29.25" customHeight="1">
      <c r="A1" s="334" t="s">
        <v>89</v>
      </c>
      <c r="B1" s="334"/>
      <c r="C1" s="334"/>
      <c r="D1" s="334"/>
      <c r="E1" s="334"/>
      <c r="F1" s="334"/>
      <c r="G1" s="334"/>
      <c r="H1" s="696"/>
      <c r="I1" s="334"/>
    </row>
    <row r="2" spans="1:9" s="347" customFormat="1" ht="18.75" customHeight="1">
      <c r="A2" s="350" t="s">
        <v>90</v>
      </c>
      <c r="B2" s="351"/>
      <c r="C2" s="351"/>
      <c r="D2" s="352"/>
      <c r="E2" s="352"/>
      <c r="F2" s="352"/>
      <c r="G2" s="352"/>
      <c r="H2" s="697"/>
      <c r="I2" s="586" t="s">
        <v>2</v>
      </c>
    </row>
    <row r="3" spans="1:9" s="347" customFormat="1" ht="37.5" customHeight="1">
      <c r="A3" s="638" t="s">
        <v>91</v>
      </c>
      <c r="B3" s="638" t="s">
        <v>92</v>
      </c>
      <c r="C3" s="638" t="s">
        <v>45</v>
      </c>
      <c r="D3" s="638" t="s">
        <v>93</v>
      </c>
      <c r="E3" s="638" t="s">
        <v>94</v>
      </c>
      <c r="F3" s="638" t="s">
        <v>92</v>
      </c>
      <c r="G3" s="638" t="s">
        <v>45</v>
      </c>
      <c r="H3" s="698" t="s">
        <v>93</v>
      </c>
      <c r="I3" s="641" t="s">
        <v>95</v>
      </c>
    </row>
    <row r="4" spans="1:9" s="346" customFormat="1" ht="27.75" customHeight="1">
      <c r="A4" s="355" t="s">
        <v>96</v>
      </c>
      <c r="B4" s="356">
        <v>303580.16000000003</v>
      </c>
      <c r="C4" s="356">
        <v>317142.91</v>
      </c>
      <c r="D4" s="357">
        <v>104.46760091305043</v>
      </c>
      <c r="E4" s="639" t="s">
        <v>96</v>
      </c>
      <c r="F4" s="356">
        <v>315760.66</v>
      </c>
      <c r="G4" s="356">
        <v>329321.78</v>
      </c>
      <c r="H4" s="357">
        <v>104.29474653365625</v>
      </c>
      <c r="I4" s="587"/>
    </row>
    <row r="5" spans="1:9" s="346" customFormat="1" ht="27.75" customHeight="1">
      <c r="A5" s="355" t="s">
        <v>97</v>
      </c>
      <c r="B5" s="356">
        <v>172096.66</v>
      </c>
      <c r="C5" s="356">
        <v>201465.12</v>
      </c>
      <c r="D5" s="357">
        <v>117.06509585950127</v>
      </c>
      <c r="E5" s="639" t="s">
        <v>98</v>
      </c>
      <c r="F5" s="356">
        <v>315331.06</v>
      </c>
      <c r="G5" s="356">
        <v>328504.25</v>
      </c>
      <c r="H5" s="357">
        <v>104.17757451486067</v>
      </c>
      <c r="I5" s="361"/>
    </row>
    <row r="6" spans="1:9" s="346" customFormat="1" ht="27.75" customHeight="1">
      <c r="A6" s="355" t="s">
        <v>99</v>
      </c>
      <c r="B6" s="356">
        <v>128615</v>
      </c>
      <c r="C6" s="356">
        <v>104929.85</v>
      </c>
      <c r="D6" s="357">
        <v>81.58445748940638</v>
      </c>
      <c r="E6" s="639" t="s">
        <v>100</v>
      </c>
      <c r="F6" s="356">
        <v>429.6</v>
      </c>
      <c r="G6" s="356">
        <v>814.53</v>
      </c>
      <c r="H6" s="357">
        <v>189.60195530726256</v>
      </c>
      <c r="I6" s="361"/>
    </row>
    <row r="7" spans="1:9" s="346" customFormat="1" ht="27.75" customHeight="1">
      <c r="A7" s="355" t="s">
        <v>101</v>
      </c>
      <c r="B7" s="356">
        <v>1536.5</v>
      </c>
      <c r="C7" s="356">
        <v>2189.79</v>
      </c>
      <c r="D7" s="357">
        <v>142.51806052717214</v>
      </c>
      <c r="E7" s="639" t="s">
        <v>102</v>
      </c>
      <c r="F7" s="356"/>
      <c r="G7" s="356">
        <v>3</v>
      </c>
      <c r="H7" s="357"/>
      <c r="I7" s="361"/>
    </row>
    <row r="8" spans="1:9" s="346" customFormat="1" ht="27.75" customHeight="1">
      <c r="A8" s="355" t="s">
        <v>103</v>
      </c>
      <c r="B8" s="356">
        <v>1332</v>
      </c>
      <c r="C8" s="356">
        <v>3850.96</v>
      </c>
      <c r="D8" s="357">
        <v>289.1111111111111</v>
      </c>
      <c r="E8" s="640"/>
      <c r="F8" s="356"/>
      <c r="G8" s="356"/>
      <c r="H8" s="357"/>
      <c r="I8" s="361"/>
    </row>
    <row r="9" spans="1:9" s="346" customFormat="1" ht="27.75" customHeight="1">
      <c r="A9" s="355" t="s">
        <v>104</v>
      </c>
      <c r="B9" s="356"/>
      <c r="C9" s="356">
        <v>4707.19</v>
      </c>
      <c r="D9" s="357"/>
      <c r="E9" s="640"/>
      <c r="F9" s="356"/>
      <c r="G9" s="356"/>
      <c r="H9" s="357"/>
      <c r="I9" s="361"/>
    </row>
    <row r="10" spans="1:9" s="346" customFormat="1" ht="27.75" customHeight="1">
      <c r="A10" s="358" t="s">
        <v>105</v>
      </c>
      <c r="B10" s="356">
        <v>130335.51</v>
      </c>
      <c r="C10" s="356">
        <v>126331.02999999998</v>
      </c>
      <c r="D10" s="357">
        <v>96.9275602635076</v>
      </c>
      <c r="E10" s="699" t="s">
        <v>105</v>
      </c>
      <c r="F10" s="356">
        <v>80738.79999999999</v>
      </c>
      <c r="G10" s="356">
        <v>79768.85</v>
      </c>
      <c r="H10" s="357">
        <v>98.79865690349622</v>
      </c>
      <c r="I10" s="361"/>
    </row>
    <row r="11" spans="1:9" s="346" customFormat="1" ht="27.75" customHeight="1">
      <c r="A11" s="355" t="s">
        <v>97</v>
      </c>
      <c r="B11" s="356">
        <v>31423.74</v>
      </c>
      <c r="C11" s="356">
        <v>40022.05</v>
      </c>
      <c r="D11" s="357">
        <v>127.36246544809752</v>
      </c>
      <c r="E11" s="639" t="s">
        <v>106</v>
      </c>
      <c r="F11" s="356">
        <v>75246.62</v>
      </c>
      <c r="G11" s="356">
        <v>73969.63</v>
      </c>
      <c r="H11" s="357">
        <v>98.30292709493132</v>
      </c>
      <c r="I11" s="361"/>
    </row>
    <row r="12" spans="1:9" s="347" customFormat="1" ht="27.75" customHeight="1">
      <c r="A12" s="355" t="s">
        <v>99</v>
      </c>
      <c r="B12" s="356">
        <v>83350.06</v>
      </c>
      <c r="C12" s="356">
        <v>79791.7</v>
      </c>
      <c r="D12" s="357">
        <v>95.7308249088243</v>
      </c>
      <c r="E12" s="639" t="s">
        <v>107</v>
      </c>
      <c r="F12" s="356">
        <v>4251.45</v>
      </c>
      <c r="G12" s="356">
        <v>4571.1</v>
      </c>
      <c r="H12" s="357">
        <v>107.5186112973221</v>
      </c>
      <c r="I12" s="361"/>
    </row>
    <row r="13" spans="1:256" s="347" customFormat="1" ht="27.75" customHeight="1">
      <c r="A13" s="355" t="s">
        <v>108</v>
      </c>
      <c r="B13" s="356">
        <v>4745.84</v>
      </c>
      <c r="C13" s="356">
        <v>324.59</v>
      </c>
      <c r="D13" s="357">
        <v>6.8394636144497065</v>
      </c>
      <c r="E13" s="639" t="s">
        <v>109</v>
      </c>
      <c r="F13" s="356">
        <v>1137</v>
      </c>
      <c r="G13" s="356">
        <v>1086</v>
      </c>
      <c r="H13" s="357">
        <v>95.51451187335093</v>
      </c>
      <c r="I13" s="361"/>
      <c r="IV13" s="330"/>
    </row>
    <row r="14" spans="1:256" s="347" customFormat="1" ht="27.75" customHeight="1">
      <c r="A14" s="355" t="s">
        <v>101</v>
      </c>
      <c r="B14" s="356">
        <v>8705.49</v>
      </c>
      <c r="C14" s="356">
        <v>5297.76</v>
      </c>
      <c r="D14" s="357">
        <v>60.85539125310581</v>
      </c>
      <c r="E14" s="639" t="s">
        <v>100</v>
      </c>
      <c r="F14" s="356">
        <v>103.73</v>
      </c>
      <c r="G14" s="356">
        <v>85.09</v>
      </c>
      <c r="H14" s="357">
        <v>82.03027089559433</v>
      </c>
      <c r="I14" s="361"/>
      <c r="IV14" s="330"/>
    </row>
    <row r="15" spans="1:256" s="347" customFormat="1" ht="27.75" customHeight="1">
      <c r="A15" s="585" t="s">
        <v>110</v>
      </c>
      <c r="B15" s="356">
        <v>1690.66</v>
      </c>
      <c r="C15" s="356"/>
      <c r="D15" s="357">
        <v>0</v>
      </c>
      <c r="E15" s="639" t="s">
        <v>102</v>
      </c>
      <c r="F15" s="356"/>
      <c r="G15" s="356">
        <v>57.03</v>
      </c>
      <c r="H15" s="357"/>
      <c r="I15" s="361"/>
      <c r="IV15" s="330"/>
    </row>
    <row r="16" spans="1:256" s="347" customFormat="1" ht="27.75" customHeight="1">
      <c r="A16" s="355" t="s">
        <v>103</v>
      </c>
      <c r="B16" s="356">
        <v>70.2</v>
      </c>
      <c r="C16" s="356">
        <v>45.68</v>
      </c>
      <c r="D16" s="357">
        <v>65.07122507122507</v>
      </c>
      <c r="E16" s="639"/>
      <c r="F16" s="356"/>
      <c r="G16" s="356"/>
      <c r="H16" s="357"/>
      <c r="I16" s="361"/>
      <c r="IV16" s="330"/>
    </row>
    <row r="17" spans="1:256" s="347" customFormat="1" ht="27.75" customHeight="1">
      <c r="A17" s="355" t="s">
        <v>104</v>
      </c>
      <c r="B17" s="356">
        <v>349.52</v>
      </c>
      <c r="C17" s="356">
        <v>849.25</v>
      </c>
      <c r="D17" s="357">
        <v>242.97608148317696</v>
      </c>
      <c r="E17" s="639"/>
      <c r="F17" s="356"/>
      <c r="G17" s="356"/>
      <c r="H17" s="357"/>
      <c r="I17" s="361"/>
      <c r="IV17" s="330"/>
    </row>
    <row r="18" spans="1:256" s="347" customFormat="1" ht="27.75" customHeight="1">
      <c r="A18" s="358" t="s">
        <v>111</v>
      </c>
      <c r="B18" s="356">
        <v>158495.44</v>
      </c>
      <c r="C18" s="356">
        <v>173563.27</v>
      </c>
      <c r="D18" s="357">
        <v>109.50679085783163</v>
      </c>
      <c r="E18" s="699" t="s">
        <v>111</v>
      </c>
      <c r="F18" s="356">
        <v>132321.96</v>
      </c>
      <c r="G18" s="356">
        <v>144975.99</v>
      </c>
      <c r="H18" s="357">
        <v>109.56306118802956</v>
      </c>
      <c r="I18" s="361"/>
      <c r="IV18" s="330"/>
    </row>
    <row r="19" spans="1:256" s="347" customFormat="1" ht="27.75" customHeight="1">
      <c r="A19" s="355" t="s">
        <v>112</v>
      </c>
      <c r="B19" s="356">
        <v>155260.44</v>
      </c>
      <c r="C19" s="356">
        <v>166065.79</v>
      </c>
      <c r="D19" s="357">
        <v>106.95949979273536</v>
      </c>
      <c r="E19" s="639" t="s">
        <v>113</v>
      </c>
      <c r="F19" s="356">
        <v>132171.96</v>
      </c>
      <c r="G19" s="356">
        <v>113417.18</v>
      </c>
      <c r="H19" s="357">
        <v>85.81031861826064</v>
      </c>
      <c r="I19" s="361"/>
      <c r="IV19" s="330"/>
    </row>
    <row r="20" spans="1:256" s="347" customFormat="1" ht="27.75" customHeight="1">
      <c r="A20" s="355" t="s">
        <v>99</v>
      </c>
      <c r="B20" s="356"/>
      <c r="C20" s="356">
        <v>4550.45</v>
      </c>
      <c r="D20" s="357"/>
      <c r="E20" s="639" t="s">
        <v>100</v>
      </c>
      <c r="F20" s="356">
        <v>150</v>
      </c>
      <c r="G20" s="356">
        <v>255.29</v>
      </c>
      <c r="H20" s="357">
        <v>170.19333333333333</v>
      </c>
      <c r="I20" s="361"/>
      <c r="IV20" s="330"/>
    </row>
    <row r="21" spans="1:256" s="347" customFormat="1" ht="27.75" customHeight="1">
      <c r="A21" s="355" t="s">
        <v>101</v>
      </c>
      <c r="B21" s="356">
        <v>3100</v>
      </c>
      <c r="C21" s="356">
        <v>2645.14</v>
      </c>
      <c r="D21" s="357">
        <v>85.32709677419355</v>
      </c>
      <c r="E21" s="639" t="s">
        <v>102</v>
      </c>
      <c r="F21" s="356"/>
      <c r="G21" s="356">
        <v>31303.52</v>
      </c>
      <c r="H21" s="357"/>
      <c r="I21" s="361"/>
      <c r="IV21" s="330"/>
    </row>
    <row r="22" spans="1:256" s="347" customFormat="1" ht="27.75" customHeight="1">
      <c r="A22" s="355" t="s">
        <v>103</v>
      </c>
      <c r="B22" s="356">
        <v>125</v>
      </c>
      <c r="C22" s="356">
        <v>67.49</v>
      </c>
      <c r="D22" s="357">
        <v>53.992</v>
      </c>
      <c r="E22" s="639"/>
      <c r="F22" s="356"/>
      <c r="G22" s="356"/>
      <c r="H22" s="357"/>
      <c r="I22" s="361"/>
      <c r="IV22" s="330"/>
    </row>
    <row r="23" spans="1:256" s="347" customFormat="1" ht="27.75" customHeight="1">
      <c r="A23" s="355" t="s">
        <v>104</v>
      </c>
      <c r="B23" s="356">
        <v>10</v>
      </c>
      <c r="C23" s="356">
        <v>234.4</v>
      </c>
      <c r="D23" s="357">
        <v>2344</v>
      </c>
      <c r="E23" s="639"/>
      <c r="F23" s="356"/>
      <c r="G23" s="356"/>
      <c r="H23" s="357"/>
      <c r="I23" s="361"/>
      <c r="IV23" s="330"/>
    </row>
    <row r="24" spans="1:256" s="347" customFormat="1" ht="27.75" customHeight="1">
      <c r="A24" s="358" t="s">
        <v>114</v>
      </c>
      <c r="B24" s="356">
        <v>265100.73</v>
      </c>
      <c r="C24" s="356">
        <v>309003.77</v>
      </c>
      <c r="D24" s="357">
        <v>116.56088989268345</v>
      </c>
      <c r="E24" s="699" t="s">
        <v>114</v>
      </c>
      <c r="F24" s="356">
        <v>263413.45999999996</v>
      </c>
      <c r="G24" s="356">
        <v>249308.25999999998</v>
      </c>
      <c r="H24" s="357">
        <v>94.6452242797312</v>
      </c>
      <c r="I24" s="362"/>
      <c r="IV24" s="330"/>
    </row>
    <row r="25" spans="1:256" s="347" customFormat="1" ht="27.75" customHeight="1">
      <c r="A25" s="355" t="s">
        <v>112</v>
      </c>
      <c r="B25" s="356">
        <v>85172.33</v>
      </c>
      <c r="C25" s="356">
        <v>131724.49</v>
      </c>
      <c r="D25" s="357">
        <v>154.6564359575463</v>
      </c>
      <c r="E25" s="639" t="s">
        <v>113</v>
      </c>
      <c r="F25" s="356">
        <v>232994.77</v>
      </c>
      <c r="G25" s="356">
        <v>222062.85</v>
      </c>
      <c r="H25" s="357">
        <v>95.30808352479329</v>
      </c>
      <c r="I25" s="362"/>
      <c r="IV25" s="330"/>
    </row>
    <row r="26" spans="1:256" s="347" customFormat="1" ht="27.75" customHeight="1">
      <c r="A26" s="355" t="s">
        <v>99</v>
      </c>
      <c r="B26" s="356">
        <v>176428.4</v>
      </c>
      <c r="C26" s="356">
        <v>170271.39</v>
      </c>
      <c r="D26" s="357">
        <v>96.5101933702284</v>
      </c>
      <c r="E26" s="639" t="s">
        <v>115</v>
      </c>
      <c r="F26" s="356">
        <v>30418.69</v>
      </c>
      <c r="G26" s="356">
        <v>22872.14</v>
      </c>
      <c r="H26" s="357">
        <v>75.1910749608218</v>
      </c>
      <c r="I26" s="362"/>
      <c r="IV26" s="330"/>
    </row>
    <row r="27" spans="1:256" s="347" customFormat="1" ht="27.75" customHeight="1">
      <c r="A27" s="355" t="s">
        <v>101</v>
      </c>
      <c r="B27" s="356">
        <v>3300</v>
      </c>
      <c r="C27" s="356">
        <v>2178.25</v>
      </c>
      <c r="D27" s="357">
        <v>66.00757575757575</v>
      </c>
      <c r="E27" s="639" t="s">
        <v>102</v>
      </c>
      <c r="F27" s="356"/>
      <c r="G27" s="356">
        <v>4373.27</v>
      </c>
      <c r="H27" s="357"/>
      <c r="I27" s="362"/>
      <c r="IV27" s="330"/>
    </row>
    <row r="28" spans="1:256" s="347" customFormat="1" ht="27.75" customHeight="1">
      <c r="A28" s="355" t="s">
        <v>104</v>
      </c>
      <c r="B28" s="356">
        <v>200</v>
      </c>
      <c r="C28" s="356">
        <v>4829.64</v>
      </c>
      <c r="D28" s="357">
        <v>2414.82</v>
      </c>
      <c r="E28" s="640"/>
      <c r="F28" s="356"/>
      <c r="G28" s="356"/>
      <c r="H28" s="357"/>
      <c r="I28" s="362"/>
      <c r="IV28" s="330"/>
    </row>
    <row r="29" spans="1:256" s="347" customFormat="1" ht="27.75" customHeight="1">
      <c r="A29" s="358" t="s">
        <v>116</v>
      </c>
      <c r="B29" s="356">
        <v>24997.07</v>
      </c>
      <c r="C29" s="356">
        <v>25376.94</v>
      </c>
      <c r="D29" s="357">
        <v>101.51965810392977</v>
      </c>
      <c r="E29" s="699" t="s">
        <v>116</v>
      </c>
      <c r="F29" s="356">
        <v>24978.219999999998</v>
      </c>
      <c r="G29" s="356">
        <v>40870</v>
      </c>
      <c r="H29" s="357">
        <v>163.62254796378605</v>
      </c>
      <c r="I29" s="364"/>
      <c r="IV29" s="330"/>
    </row>
    <row r="30" spans="1:256" s="347" customFormat="1" ht="27.75" customHeight="1">
      <c r="A30" s="355" t="s">
        <v>117</v>
      </c>
      <c r="B30" s="356">
        <v>24967.07</v>
      </c>
      <c r="C30" s="356">
        <v>21439.32</v>
      </c>
      <c r="D30" s="357">
        <v>85.87038847570018</v>
      </c>
      <c r="E30" s="639" t="s">
        <v>118</v>
      </c>
      <c r="F30" s="356">
        <v>24395.42</v>
      </c>
      <c r="G30" s="356">
        <v>31245.08</v>
      </c>
      <c r="H30" s="357">
        <v>128.07764736167692</v>
      </c>
      <c r="I30" s="364"/>
      <c r="IV30" s="330"/>
    </row>
    <row r="31" spans="1:256" s="347" customFormat="1" ht="27.75" customHeight="1">
      <c r="A31" s="355" t="s">
        <v>99</v>
      </c>
      <c r="B31" s="356"/>
      <c r="C31" s="356"/>
      <c r="D31" s="357"/>
      <c r="E31" s="639" t="s">
        <v>119</v>
      </c>
      <c r="F31" s="356">
        <v>118.8</v>
      </c>
      <c r="G31" s="356">
        <v>370.74</v>
      </c>
      <c r="H31" s="357">
        <v>312.0707070707071</v>
      </c>
      <c r="I31" s="364"/>
      <c r="IV31" s="330"/>
    </row>
    <row r="32" spans="1:256" s="347" customFormat="1" ht="27.75" customHeight="1">
      <c r="A32" s="355" t="s">
        <v>101</v>
      </c>
      <c r="B32" s="356">
        <v>30</v>
      </c>
      <c r="C32" s="356">
        <v>182.62</v>
      </c>
      <c r="D32" s="357">
        <v>608.7333333333333</v>
      </c>
      <c r="E32" s="639" t="s">
        <v>120</v>
      </c>
      <c r="F32" s="356">
        <v>464</v>
      </c>
      <c r="G32" s="356">
        <v>424</v>
      </c>
      <c r="H32" s="357">
        <v>91.37931034482759</v>
      </c>
      <c r="I32" s="364"/>
      <c r="IV32" s="330"/>
    </row>
    <row r="33" spans="1:256" s="347" customFormat="1" ht="27.75" customHeight="1">
      <c r="A33" s="355" t="s">
        <v>121</v>
      </c>
      <c r="B33" s="356"/>
      <c r="C33" s="356">
        <v>3755</v>
      </c>
      <c r="D33" s="357"/>
      <c r="E33" s="639" t="s">
        <v>102</v>
      </c>
      <c r="F33" s="356"/>
      <c r="G33" s="356"/>
      <c r="H33" s="357"/>
      <c r="I33" s="364"/>
      <c r="IV33" s="330"/>
    </row>
    <row r="34" spans="1:256" s="347" customFormat="1" ht="27.75" customHeight="1">
      <c r="A34" s="358"/>
      <c r="B34" s="356"/>
      <c r="C34" s="356"/>
      <c r="D34" s="357"/>
      <c r="E34" s="639" t="s">
        <v>122</v>
      </c>
      <c r="F34" s="356"/>
      <c r="G34" s="356">
        <v>8830</v>
      </c>
      <c r="H34" s="357"/>
      <c r="I34" s="364"/>
      <c r="IV34" s="330"/>
    </row>
    <row r="35" spans="1:256" s="347" customFormat="1" ht="27.75" customHeight="1">
      <c r="A35" s="358" t="s">
        <v>123</v>
      </c>
      <c r="B35" s="356">
        <v>7836.340000000001</v>
      </c>
      <c r="C35" s="356">
        <v>13049.85</v>
      </c>
      <c r="D35" s="357">
        <v>166.52991064706225</v>
      </c>
      <c r="E35" s="699" t="s">
        <v>123</v>
      </c>
      <c r="F35" s="356">
        <v>4859.219999999999</v>
      </c>
      <c r="G35" s="356">
        <v>7184.41</v>
      </c>
      <c r="H35" s="357">
        <v>147.85109544330163</v>
      </c>
      <c r="I35" s="364"/>
      <c r="IV35" s="330"/>
    </row>
    <row r="36" spans="1:256" s="347" customFormat="1" ht="27.75" customHeight="1">
      <c r="A36" s="355" t="s">
        <v>124</v>
      </c>
      <c r="B36" s="356">
        <v>7296.09</v>
      </c>
      <c r="C36" s="356">
        <v>12650.02</v>
      </c>
      <c r="D36" s="357">
        <v>173.380810817849</v>
      </c>
      <c r="E36" s="639" t="s">
        <v>125</v>
      </c>
      <c r="F36" s="356">
        <v>1715.6</v>
      </c>
      <c r="G36" s="356">
        <v>1861.9</v>
      </c>
      <c r="H36" s="357">
        <v>108.52762881790628</v>
      </c>
      <c r="I36" s="364"/>
      <c r="IV36" s="330"/>
    </row>
    <row r="37" spans="1:256" s="347" customFormat="1" ht="27.75" customHeight="1">
      <c r="A37" s="355" t="s">
        <v>99</v>
      </c>
      <c r="B37" s="356"/>
      <c r="C37" s="356"/>
      <c r="D37" s="357"/>
      <c r="E37" s="639" t="s">
        <v>126</v>
      </c>
      <c r="F37" s="356">
        <v>305.66</v>
      </c>
      <c r="G37" s="356">
        <v>107.92</v>
      </c>
      <c r="H37" s="357"/>
      <c r="I37" s="364"/>
      <c r="IV37" s="330"/>
    </row>
    <row r="38" spans="1:256" s="347" customFormat="1" ht="27.75" customHeight="1">
      <c r="A38" s="355" t="s">
        <v>101</v>
      </c>
      <c r="B38" s="356">
        <v>399.85</v>
      </c>
      <c r="C38" s="356">
        <v>297.49</v>
      </c>
      <c r="D38" s="357">
        <v>74.40040015005627</v>
      </c>
      <c r="E38" s="639" t="s">
        <v>127</v>
      </c>
      <c r="F38" s="356">
        <v>1</v>
      </c>
      <c r="G38" s="356"/>
      <c r="H38" s="357">
        <v>431.07716197392153</v>
      </c>
      <c r="I38" s="364"/>
      <c r="IV38" s="330"/>
    </row>
    <row r="39" spans="1:256" s="347" customFormat="1" ht="27.75" customHeight="1">
      <c r="A39" s="355" t="s">
        <v>103</v>
      </c>
      <c r="B39" s="356">
        <v>77.72</v>
      </c>
      <c r="C39" s="356">
        <v>47.51</v>
      </c>
      <c r="D39" s="357">
        <v>61.12969634585692</v>
      </c>
      <c r="E39" s="639" t="s">
        <v>128</v>
      </c>
      <c r="F39" s="356">
        <v>70</v>
      </c>
      <c r="G39" s="356"/>
      <c r="H39" s="357"/>
      <c r="I39" s="364"/>
      <c r="IV39" s="330"/>
    </row>
    <row r="40" spans="1:256" s="347" customFormat="1" ht="27.75" customHeight="1">
      <c r="A40" s="355" t="s">
        <v>104</v>
      </c>
      <c r="B40" s="356">
        <v>62.68</v>
      </c>
      <c r="C40" s="356">
        <v>54.83</v>
      </c>
      <c r="D40" s="357">
        <v>87.47606892150606</v>
      </c>
      <c r="E40" s="639" t="s">
        <v>129</v>
      </c>
      <c r="F40" s="356">
        <v>2134</v>
      </c>
      <c r="G40" s="356">
        <v>2161.91</v>
      </c>
      <c r="H40" s="357">
        <v>101.3078725398313</v>
      </c>
      <c r="I40" s="364"/>
      <c r="IV40" s="330"/>
    </row>
    <row r="41" spans="1:256" s="347" customFormat="1" ht="27.75" customHeight="1">
      <c r="A41" s="355"/>
      <c r="B41" s="356"/>
      <c r="C41" s="356"/>
      <c r="D41" s="357"/>
      <c r="E41" s="639" t="s">
        <v>130</v>
      </c>
      <c r="F41" s="356">
        <v>123.15</v>
      </c>
      <c r="G41" s="356">
        <v>304.95</v>
      </c>
      <c r="H41" s="357">
        <v>247.6248477466504</v>
      </c>
      <c r="I41" s="364"/>
      <c r="IV41" s="330"/>
    </row>
    <row r="42" spans="1:256" s="347" customFormat="1" ht="27.75" customHeight="1">
      <c r="A42" s="355"/>
      <c r="B42" s="356"/>
      <c r="C42" s="356"/>
      <c r="D42" s="357"/>
      <c r="E42" s="639" t="s">
        <v>131</v>
      </c>
      <c r="F42" s="356">
        <v>55</v>
      </c>
      <c r="G42" s="356"/>
      <c r="H42" s="357"/>
      <c r="I42" s="364"/>
      <c r="IV42" s="330"/>
    </row>
    <row r="43" spans="1:256" s="347" customFormat="1" ht="27.75" customHeight="1">
      <c r="A43" s="355"/>
      <c r="B43" s="356"/>
      <c r="C43" s="356"/>
      <c r="D43" s="357"/>
      <c r="E43" s="639" t="s">
        <v>100</v>
      </c>
      <c r="F43" s="356">
        <v>16.9</v>
      </c>
      <c r="G43" s="356"/>
      <c r="H43" s="357"/>
      <c r="I43" s="364"/>
      <c r="IV43" s="330"/>
    </row>
    <row r="44" spans="1:256" s="347" customFormat="1" ht="27.75" customHeight="1">
      <c r="A44" s="355"/>
      <c r="B44" s="356"/>
      <c r="C44" s="356"/>
      <c r="D44" s="357"/>
      <c r="E44" s="639" t="s">
        <v>102</v>
      </c>
      <c r="F44" s="356">
        <v>437.91</v>
      </c>
      <c r="G44" s="356">
        <v>1887.73</v>
      </c>
      <c r="H44" s="357">
        <v>431.07716197392153</v>
      </c>
      <c r="I44" s="364"/>
      <c r="IV44" s="330"/>
    </row>
    <row r="45" spans="1:256" s="347" customFormat="1" ht="27.75" customHeight="1">
      <c r="A45" s="355"/>
      <c r="B45" s="356"/>
      <c r="C45" s="356"/>
      <c r="D45" s="357"/>
      <c r="E45" s="639" t="s">
        <v>132</v>
      </c>
      <c r="F45" s="356"/>
      <c r="G45" s="356">
        <v>860</v>
      </c>
      <c r="H45" s="357"/>
      <c r="I45" s="364"/>
      <c r="IV45" s="330"/>
    </row>
    <row r="46" spans="1:256" s="347" customFormat="1" ht="27.75" customHeight="1">
      <c r="A46" s="359" t="s">
        <v>133</v>
      </c>
      <c r="B46" s="356">
        <v>791433.48</v>
      </c>
      <c r="C46" s="356">
        <v>964467.7699999999</v>
      </c>
      <c r="D46" s="357">
        <v>121.86340284719822</v>
      </c>
      <c r="E46" s="359" t="s">
        <v>134</v>
      </c>
      <c r="F46" s="356">
        <v>822072.3199999998</v>
      </c>
      <c r="G46" s="356">
        <v>851429.29</v>
      </c>
      <c r="H46" s="357">
        <v>103.57109335587411</v>
      </c>
      <c r="I46" s="588"/>
      <c r="IV46" s="330"/>
    </row>
    <row r="47" spans="1:256" s="347" customFormat="1" ht="27.75" customHeight="1">
      <c r="A47" s="359" t="s">
        <v>135</v>
      </c>
      <c r="B47" s="356"/>
      <c r="C47" s="356">
        <v>788439</v>
      </c>
      <c r="D47" s="357"/>
      <c r="E47" s="359" t="s">
        <v>136</v>
      </c>
      <c r="F47" s="356"/>
      <c r="G47" s="356">
        <v>901478</v>
      </c>
      <c r="H47" s="357"/>
      <c r="I47" s="589"/>
      <c r="IV47" s="330"/>
    </row>
    <row r="48" spans="1:256" s="347" customFormat="1" ht="27.75" customHeight="1">
      <c r="A48" s="359" t="s">
        <v>133</v>
      </c>
      <c r="B48" s="356"/>
      <c r="C48" s="356">
        <v>1752906.77</v>
      </c>
      <c r="D48" s="357"/>
      <c r="E48" s="359" t="s">
        <v>134</v>
      </c>
      <c r="F48" s="356"/>
      <c r="G48" s="356">
        <v>1752907.29</v>
      </c>
      <c r="H48" s="357"/>
      <c r="I48" s="589"/>
      <c r="IV48" s="330"/>
    </row>
  </sheetData>
  <sheetProtection/>
  <mergeCells count="1">
    <mergeCell ref="A1:I1"/>
  </mergeCells>
  <printOptions horizontalCentered="1"/>
  <pageMargins left="0.9798611111111111" right="0.9798611111111111" top="1.1805555555555556" bottom="0.9798611111111111" header="0.5118055555555555" footer="0.7909722222222222"/>
  <pageSetup firstPageNumber="5" useFirstPageNumber="1" fitToHeight="0" horizontalDpi="600" verticalDpi="600" orientation="landscape" paperSize="9" scale="84"/>
  <headerFooter>
    <oddFooter>&amp;C— &amp;P —</oddFooter>
  </headerFooter>
</worksheet>
</file>

<file path=xl/worksheets/sheet4.xml><?xml version="1.0" encoding="utf-8"?>
<worksheet xmlns="http://schemas.openxmlformats.org/spreadsheetml/2006/main" xmlns:r="http://schemas.openxmlformats.org/officeDocument/2006/relationships">
  <sheetPr>
    <tabColor theme="0"/>
  </sheetPr>
  <dimension ref="A1:G1927"/>
  <sheetViews>
    <sheetView showGridLines="0" showZeros="0" view="pageBreakPreview" zoomScale="85" zoomScaleNormal="106" zoomScaleSheetLayoutView="85" workbookViewId="0" topLeftCell="A1">
      <pane xSplit="1" ySplit="4" topLeftCell="B5" activePane="bottomRight" state="frozen"/>
      <selection pane="bottomRight" activeCell="K11" sqref="K11"/>
    </sheetView>
  </sheetViews>
  <sheetFormatPr defaultColWidth="9.00390625" defaultRowHeight="14.25"/>
  <cols>
    <col min="1" max="1" width="38.125" style="0" customWidth="1"/>
    <col min="2" max="2" width="18.125" style="0" customWidth="1"/>
    <col min="3" max="4" width="17.25390625" style="0" customWidth="1"/>
    <col min="5" max="5" width="18.375" style="0" customWidth="1"/>
    <col min="6" max="6" width="15.25390625" style="686" customWidth="1"/>
    <col min="7" max="7" width="14.125" style="0" customWidth="1"/>
  </cols>
  <sheetData>
    <row r="1" spans="1:7" s="684" customFormat="1" ht="29.25" customHeight="1">
      <c r="A1" s="404" t="s">
        <v>137</v>
      </c>
      <c r="B1" s="404"/>
      <c r="C1" s="404"/>
      <c r="D1" s="404"/>
      <c r="E1" s="404"/>
      <c r="F1" s="404"/>
      <c r="G1" s="404"/>
    </row>
    <row r="2" spans="1:7" s="401" customFormat="1" ht="21.75" customHeight="1">
      <c r="A2" s="545" t="s">
        <v>138</v>
      </c>
      <c r="B2" s="687"/>
      <c r="C2" s="687"/>
      <c r="D2" s="687"/>
      <c r="E2" s="653"/>
      <c r="F2" s="653"/>
      <c r="G2" s="654" t="s">
        <v>2</v>
      </c>
    </row>
    <row r="3" spans="1:7" s="427" customFormat="1" ht="39" customHeight="1">
      <c r="A3" s="375" t="s">
        <v>3</v>
      </c>
      <c r="B3" s="375" t="s">
        <v>4</v>
      </c>
      <c r="C3" s="375" t="s">
        <v>5</v>
      </c>
      <c r="D3" s="375" t="s">
        <v>139</v>
      </c>
      <c r="E3" s="431" t="s">
        <v>140</v>
      </c>
      <c r="F3" s="655" t="s">
        <v>141</v>
      </c>
      <c r="G3" s="655" t="s">
        <v>142</v>
      </c>
    </row>
    <row r="4" spans="1:7" s="685" customFormat="1" ht="31.5" customHeight="1">
      <c r="A4" s="644" t="s">
        <v>9</v>
      </c>
      <c r="B4" s="688">
        <v>459967</v>
      </c>
      <c r="C4" s="688">
        <v>490699</v>
      </c>
      <c r="D4" s="688">
        <v>21937</v>
      </c>
      <c r="E4" s="689">
        <v>106.68134887937613</v>
      </c>
      <c r="F4" s="689">
        <v>125.76833666101943</v>
      </c>
      <c r="G4" s="376"/>
    </row>
    <row r="5" spans="1:7" s="685" customFormat="1" ht="31.5" customHeight="1">
      <c r="A5" s="690" t="s">
        <v>10</v>
      </c>
      <c r="B5" s="432">
        <v>310377</v>
      </c>
      <c r="C5" s="432">
        <v>363238</v>
      </c>
      <c r="D5" s="432">
        <v>19752</v>
      </c>
      <c r="E5" s="691">
        <v>117.03122331873818</v>
      </c>
      <c r="F5" s="691">
        <v>135.86965059866912</v>
      </c>
      <c r="G5" s="376"/>
    </row>
    <row r="6" spans="1:7" s="685" customFormat="1" ht="31.5" customHeight="1">
      <c r="A6" s="376" t="s">
        <v>11</v>
      </c>
      <c r="B6" s="432">
        <v>127434</v>
      </c>
      <c r="C6" s="432">
        <v>147646</v>
      </c>
      <c r="D6" s="432">
        <v>10451</v>
      </c>
      <c r="E6" s="691">
        <v>115.86075929500761</v>
      </c>
      <c r="F6" s="691">
        <v>133.54377713458757</v>
      </c>
      <c r="G6" s="376"/>
    </row>
    <row r="7" spans="1:7" s="685" customFormat="1" ht="31.5" customHeight="1">
      <c r="A7" s="376" t="s">
        <v>12</v>
      </c>
      <c r="B7" s="432">
        <v>49279</v>
      </c>
      <c r="C7" s="432">
        <v>63863</v>
      </c>
      <c r="D7" s="432">
        <v>799</v>
      </c>
      <c r="E7" s="691">
        <v>129.594756387102</v>
      </c>
      <c r="F7" s="691">
        <v>147.8926404520402</v>
      </c>
      <c r="G7" s="376"/>
    </row>
    <row r="8" spans="1:7" s="685" customFormat="1" ht="31.5" customHeight="1">
      <c r="A8" s="376" t="s">
        <v>13</v>
      </c>
      <c r="B8" s="432">
        <v>5603</v>
      </c>
      <c r="C8" s="432">
        <v>4162</v>
      </c>
      <c r="D8" s="432">
        <v>239</v>
      </c>
      <c r="E8" s="691">
        <v>74.28163483847938</v>
      </c>
      <c r="F8" s="691">
        <v>84.35346574787191</v>
      </c>
      <c r="G8" s="376"/>
    </row>
    <row r="9" spans="1:7" s="685" customFormat="1" ht="31.5" customHeight="1">
      <c r="A9" s="376" t="s">
        <v>14</v>
      </c>
      <c r="B9" s="432">
        <v>119692</v>
      </c>
      <c r="C9" s="432">
        <v>137486</v>
      </c>
      <c r="D9" s="432">
        <v>2357</v>
      </c>
      <c r="E9" s="691">
        <v>114.86649065935902</v>
      </c>
      <c r="F9" s="691">
        <v>132.11677429274295</v>
      </c>
      <c r="G9" s="376"/>
    </row>
    <row r="10" spans="1:7" s="685" customFormat="1" ht="31.5" customHeight="1">
      <c r="A10" s="376" t="s">
        <v>15</v>
      </c>
      <c r="B10" s="432">
        <v>1557</v>
      </c>
      <c r="C10" s="432">
        <v>2622</v>
      </c>
      <c r="D10" s="432">
        <v>1311</v>
      </c>
      <c r="E10" s="691">
        <v>168.40077071290943</v>
      </c>
      <c r="F10" s="691">
        <v>391.34328358208955</v>
      </c>
      <c r="G10" s="376"/>
    </row>
    <row r="11" spans="1:7" s="685" customFormat="1" ht="31.5" customHeight="1">
      <c r="A11" s="376" t="s">
        <v>16</v>
      </c>
      <c r="B11" s="432">
        <v>1160</v>
      </c>
      <c r="C11" s="432">
        <v>725</v>
      </c>
      <c r="D11" s="432">
        <v>725</v>
      </c>
      <c r="E11" s="691">
        <v>62.5</v>
      </c>
      <c r="F11" s="691">
        <v>144.1351888667992</v>
      </c>
      <c r="G11" s="376"/>
    </row>
    <row r="12" spans="1:7" s="685" customFormat="1" ht="31.5" customHeight="1">
      <c r="A12" s="376" t="s">
        <v>17</v>
      </c>
      <c r="B12" s="432">
        <v>504</v>
      </c>
      <c r="C12" s="432">
        <v>688</v>
      </c>
      <c r="D12" s="432">
        <v>688</v>
      </c>
      <c r="E12" s="691">
        <v>136.5079365079365</v>
      </c>
      <c r="F12" s="691">
        <v>318.51851851851853</v>
      </c>
      <c r="G12" s="376"/>
    </row>
    <row r="13" spans="1:7" s="685" customFormat="1" ht="31.5" customHeight="1">
      <c r="A13" s="376" t="s">
        <v>18</v>
      </c>
      <c r="B13" s="432">
        <v>1614</v>
      </c>
      <c r="C13" s="432">
        <v>994</v>
      </c>
      <c r="D13" s="432">
        <v>994</v>
      </c>
      <c r="E13" s="691">
        <v>61.58612143742255</v>
      </c>
      <c r="F13" s="691">
        <v>224.37923250564333</v>
      </c>
      <c r="G13" s="376"/>
    </row>
    <row r="14" spans="1:7" s="685" customFormat="1" ht="31.5" customHeight="1">
      <c r="A14" s="376" t="s">
        <v>19</v>
      </c>
      <c r="B14" s="432">
        <v>114</v>
      </c>
      <c r="C14" s="432">
        <v>137</v>
      </c>
      <c r="D14" s="432">
        <v>137</v>
      </c>
      <c r="E14" s="691">
        <v>120.17543859649122</v>
      </c>
      <c r="F14" s="691">
        <v>240.35087719298244</v>
      </c>
      <c r="G14" s="376"/>
    </row>
    <row r="15" spans="1:7" s="685" customFormat="1" ht="31.5" customHeight="1">
      <c r="A15" s="376" t="s">
        <v>143</v>
      </c>
      <c r="B15" s="432">
        <v>590</v>
      </c>
      <c r="C15" s="432">
        <v>367</v>
      </c>
      <c r="D15" s="432">
        <v>367</v>
      </c>
      <c r="E15" s="691"/>
      <c r="F15" s="691">
        <v>156.17021276595744</v>
      </c>
      <c r="G15" s="376"/>
    </row>
    <row r="16" spans="1:7" s="685" customFormat="1" ht="31.5" customHeight="1">
      <c r="A16" s="376" t="s">
        <v>144</v>
      </c>
      <c r="B16" s="432">
        <v>706</v>
      </c>
      <c r="C16" s="432">
        <v>1667</v>
      </c>
      <c r="D16" s="432">
        <v>1667</v>
      </c>
      <c r="E16" s="691">
        <v>236.11898016997168</v>
      </c>
      <c r="F16" s="691">
        <v>287.41379310344826</v>
      </c>
      <c r="G16" s="376"/>
    </row>
    <row r="17" spans="1:7" s="685" customFormat="1" ht="31.5" customHeight="1">
      <c r="A17" s="376" t="s">
        <v>145</v>
      </c>
      <c r="B17" s="432"/>
      <c r="C17" s="432">
        <v>1</v>
      </c>
      <c r="D17" s="432">
        <v>1</v>
      </c>
      <c r="E17" s="691"/>
      <c r="F17" s="691"/>
      <c r="G17" s="376"/>
    </row>
    <row r="18" spans="1:7" s="685" customFormat="1" ht="31.5" customHeight="1">
      <c r="A18" s="376" t="s">
        <v>23</v>
      </c>
      <c r="B18" s="432">
        <v>2124</v>
      </c>
      <c r="C18" s="432">
        <v>2880</v>
      </c>
      <c r="D18" s="432">
        <v>16</v>
      </c>
      <c r="E18" s="691">
        <v>135.59322033898303</v>
      </c>
      <c r="F18" s="691">
        <v>151.65876777251185</v>
      </c>
      <c r="G18" s="376"/>
    </row>
    <row r="19" spans="1:7" s="685" customFormat="1" ht="31.5" customHeight="1">
      <c r="A19" s="690" t="s">
        <v>146</v>
      </c>
      <c r="B19" s="432">
        <v>149590</v>
      </c>
      <c r="C19" s="432">
        <v>127461</v>
      </c>
      <c r="D19" s="432">
        <v>2185</v>
      </c>
      <c r="E19" s="691">
        <v>85.20689885687545</v>
      </c>
      <c r="F19" s="691">
        <v>103.78039049650702</v>
      </c>
      <c r="G19" s="376"/>
    </row>
    <row r="20" spans="1:7" s="685" customFormat="1" ht="31.5" customHeight="1">
      <c r="A20" s="376" t="s">
        <v>147</v>
      </c>
      <c r="B20" s="432">
        <v>19220</v>
      </c>
      <c r="C20" s="432">
        <v>18793</v>
      </c>
      <c r="D20" s="432">
        <v>2133</v>
      </c>
      <c r="E20" s="691">
        <v>97.7783558792924</v>
      </c>
      <c r="F20" s="691">
        <v>113.2040238539847</v>
      </c>
      <c r="G20" s="376"/>
    </row>
    <row r="21" spans="1:7" s="685" customFormat="1" ht="31.5" customHeight="1">
      <c r="A21" s="376" t="s">
        <v>148</v>
      </c>
      <c r="B21" s="432">
        <v>6200</v>
      </c>
      <c r="C21" s="432">
        <v>7552</v>
      </c>
      <c r="D21" s="432">
        <v>13</v>
      </c>
      <c r="E21" s="691">
        <v>121.80645161290322</v>
      </c>
      <c r="F21" s="691">
        <v>162.65345681671332</v>
      </c>
      <c r="G21" s="376"/>
    </row>
    <row r="22" spans="1:7" s="685" customFormat="1" ht="57.75" customHeight="1">
      <c r="A22" s="376" t="s">
        <v>149</v>
      </c>
      <c r="B22" s="432">
        <v>60060</v>
      </c>
      <c r="C22" s="432">
        <v>62028</v>
      </c>
      <c r="D22" s="432"/>
      <c r="E22" s="691">
        <v>103.27672327672329</v>
      </c>
      <c r="F22" s="691">
        <v>546.6948704389213</v>
      </c>
      <c r="G22" s="692" t="s">
        <v>150</v>
      </c>
    </row>
    <row r="23" spans="1:7" s="685" customFormat="1" ht="60" customHeight="1">
      <c r="A23" s="376" t="s">
        <v>151</v>
      </c>
      <c r="B23" s="432">
        <v>0</v>
      </c>
      <c r="C23" s="432">
        <v>9045</v>
      </c>
      <c r="D23" s="432"/>
      <c r="E23" s="691"/>
      <c r="F23" s="691"/>
      <c r="G23" s="692" t="s">
        <v>152</v>
      </c>
    </row>
    <row r="24" spans="1:7" s="685" customFormat="1" ht="31.5" customHeight="1">
      <c r="A24" s="376" t="s">
        <v>153</v>
      </c>
      <c r="B24" s="432">
        <v>56910</v>
      </c>
      <c r="C24" s="432">
        <v>29866</v>
      </c>
      <c r="D24" s="432">
        <v>39</v>
      </c>
      <c r="E24" s="691">
        <v>52.47935336496222</v>
      </c>
      <c r="F24" s="691">
        <v>35.59883665490607</v>
      </c>
      <c r="G24" s="693"/>
    </row>
    <row r="25" spans="1:7" s="685" customFormat="1" ht="45.75" customHeight="1">
      <c r="A25" s="376" t="s">
        <v>154</v>
      </c>
      <c r="B25" s="432">
        <v>7200</v>
      </c>
      <c r="C25" s="432">
        <v>177</v>
      </c>
      <c r="D25" s="432"/>
      <c r="E25" s="691">
        <v>2.458333333333333</v>
      </c>
      <c r="F25" s="691">
        <v>2.795325331648768</v>
      </c>
      <c r="G25" s="694" t="s">
        <v>155</v>
      </c>
    </row>
    <row r="26" spans="5:7" ht="14.25">
      <c r="E26" s="438"/>
      <c r="F26" s="438"/>
      <c r="G26" s="438"/>
    </row>
    <row r="27" spans="5:7" ht="14.25">
      <c r="E27" s="438"/>
      <c r="F27" s="438"/>
      <c r="G27" s="438"/>
    </row>
    <row r="28" spans="5:7" ht="14.25">
      <c r="E28" s="438"/>
      <c r="F28" s="438"/>
      <c r="G28" s="438"/>
    </row>
    <row r="29" spans="5:7" ht="14.25">
      <c r="E29" s="438"/>
      <c r="F29" s="438"/>
      <c r="G29" s="438"/>
    </row>
    <row r="30" spans="5:7" ht="14.25">
      <c r="E30" s="438"/>
      <c r="F30" s="438"/>
      <c r="G30" s="438"/>
    </row>
    <row r="31" spans="5:7" ht="14.25">
      <c r="E31" s="438"/>
      <c r="F31" s="438"/>
      <c r="G31" s="438"/>
    </row>
    <row r="32" spans="5:7" ht="14.25">
      <c r="E32" s="438"/>
      <c r="F32" s="438"/>
      <c r="G32" s="438"/>
    </row>
    <row r="33" spans="5:7" ht="14.25">
      <c r="E33" s="438"/>
      <c r="F33" s="438"/>
      <c r="G33" s="438"/>
    </row>
    <row r="34" spans="5:7" ht="14.25">
      <c r="E34" s="438"/>
      <c r="F34" s="438"/>
      <c r="G34" s="438"/>
    </row>
    <row r="35" spans="5:7" ht="14.25">
      <c r="E35" s="438"/>
      <c r="F35" s="438"/>
      <c r="G35" s="438"/>
    </row>
    <row r="36" spans="5:7" ht="14.25">
      <c r="E36" s="438"/>
      <c r="F36" s="438"/>
      <c r="G36" s="438"/>
    </row>
    <row r="37" spans="5:7" ht="14.25">
      <c r="E37" s="438"/>
      <c r="F37" s="438"/>
      <c r="G37" s="438"/>
    </row>
    <row r="38" spans="5:7" ht="14.25">
      <c r="E38" s="438"/>
      <c r="F38" s="438"/>
      <c r="G38" s="438"/>
    </row>
    <row r="39" spans="5:7" ht="14.25">
      <c r="E39" s="438"/>
      <c r="F39" s="438"/>
      <c r="G39" s="438"/>
    </row>
    <row r="40" spans="5:7" ht="14.25">
      <c r="E40" s="438"/>
      <c r="F40" s="438"/>
      <c r="G40" s="438"/>
    </row>
    <row r="41" spans="5:7" ht="14.25">
      <c r="E41" s="438"/>
      <c r="F41" s="438"/>
      <c r="G41" s="438"/>
    </row>
    <row r="42" spans="5:7" ht="14.25">
      <c r="E42" s="438"/>
      <c r="F42" s="438"/>
      <c r="G42" s="438"/>
    </row>
    <row r="43" spans="5:7" ht="14.25">
      <c r="E43" s="438"/>
      <c r="F43" s="438"/>
      <c r="G43" s="438"/>
    </row>
    <row r="44" spans="5:7" ht="14.25">
      <c r="E44" s="438"/>
      <c r="F44" s="438"/>
      <c r="G44" s="438"/>
    </row>
    <row r="45" spans="5:7" ht="14.25">
      <c r="E45" s="438"/>
      <c r="F45" s="438"/>
      <c r="G45" s="438"/>
    </row>
    <row r="46" spans="5:7" ht="14.25">
      <c r="E46" s="438"/>
      <c r="F46" s="438"/>
      <c r="G46" s="438"/>
    </row>
    <row r="47" spans="5:7" ht="14.25">
      <c r="E47" s="438"/>
      <c r="F47" s="438"/>
      <c r="G47" s="438"/>
    </row>
    <row r="48" spans="5:7" ht="14.25">
      <c r="E48" s="438"/>
      <c r="F48" s="438"/>
      <c r="G48" s="438"/>
    </row>
    <row r="49" spans="5:7" ht="14.25">
      <c r="E49" s="438"/>
      <c r="F49" s="438"/>
      <c r="G49" s="438"/>
    </row>
    <row r="50" spans="5:7" ht="14.25">
      <c r="E50" s="438"/>
      <c r="F50" s="438"/>
      <c r="G50" s="438"/>
    </row>
    <row r="51" spans="5:7" ht="14.25">
      <c r="E51" s="438"/>
      <c r="F51" s="438"/>
      <c r="G51" s="438"/>
    </row>
    <row r="52" spans="5:7" ht="14.25">
      <c r="E52" s="438"/>
      <c r="F52" s="438"/>
      <c r="G52" s="438"/>
    </row>
    <row r="53" spans="5:7" ht="14.25">
      <c r="E53" s="438"/>
      <c r="F53" s="438"/>
      <c r="G53" s="438"/>
    </row>
    <row r="54" spans="5:7" ht="14.25">
      <c r="E54" s="438"/>
      <c r="F54" s="438"/>
      <c r="G54" s="438"/>
    </row>
    <row r="55" spans="5:7" ht="14.25">
      <c r="E55" s="438"/>
      <c r="F55" s="438"/>
      <c r="G55" s="438"/>
    </row>
    <row r="56" spans="5:7" ht="14.25">
      <c r="E56" s="438"/>
      <c r="F56" s="438"/>
      <c r="G56" s="438"/>
    </row>
    <row r="57" spans="5:7" ht="14.25">
      <c r="E57" s="438"/>
      <c r="F57" s="438"/>
      <c r="G57" s="438"/>
    </row>
    <row r="58" spans="5:7" ht="14.25">
      <c r="E58" s="438"/>
      <c r="F58" s="438"/>
      <c r="G58" s="438"/>
    </row>
    <row r="59" spans="5:7" ht="14.25">
      <c r="E59" s="438"/>
      <c r="F59" s="438"/>
      <c r="G59" s="438"/>
    </row>
    <row r="60" spans="5:7" ht="14.25">
      <c r="E60" s="438"/>
      <c r="F60" s="438"/>
      <c r="G60" s="438"/>
    </row>
    <row r="61" spans="5:7" ht="14.25">
      <c r="E61" s="438"/>
      <c r="F61" s="438"/>
      <c r="G61" s="438"/>
    </row>
    <row r="62" spans="5:7" ht="14.25">
      <c r="E62" s="438"/>
      <c r="F62" s="438"/>
      <c r="G62" s="438"/>
    </row>
    <row r="63" spans="5:7" ht="14.25">
      <c r="E63" s="438"/>
      <c r="F63" s="438"/>
      <c r="G63" s="438"/>
    </row>
    <row r="64" spans="5:7" ht="14.25">
      <c r="E64" s="438"/>
      <c r="F64" s="438"/>
      <c r="G64" s="438"/>
    </row>
    <row r="65" spans="5:7" ht="14.25">
      <c r="E65" s="438"/>
      <c r="F65" s="438"/>
      <c r="G65" s="438"/>
    </row>
    <row r="66" spans="5:7" ht="14.25">
      <c r="E66" s="438"/>
      <c r="F66" s="438"/>
      <c r="G66" s="438"/>
    </row>
    <row r="67" spans="5:7" ht="14.25">
      <c r="E67" s="438"/>
      <c r="F67" s="438"/>
      <c r="G67" s="438"/>
    </row>
    <row r="68" spans="5:7" ht="14.25">
      <c r="E68" s="438"/>
      <c r="F68" s="438"/>
      <c r="G68" s="438"/>
    </row>
    <row r="69" spans="5:7" ht="14.25">
      <c r="E69" s="438"/>
      <c r="F69" s="438"/>
      <c r="G69" s="438"/>
    </row>
    <row r="70" spans="5:7" ht="14.25">
      <c r="E70" s="438"/>
      <c r="F70" s="438"/>
      <c r="G70" s="438"/>
    </row>
    <row r="71" spans="5:7" ht="14.25">
      <c r="E71" s="438"/>
      <c r="F71" s="438"/>
      <c r="G71" s="438"/>
    </row>
    <row r="72" spans="5:7" ht="14.25">
      <c r="E72" s="438"/>
      <c r="F72" s="438"/>
      <c r="G72" s="438"/>
    </row>
    <row r="73" spans="5:7" ht="14.25">
      <c r="E73" s="438"/>
      <c r="F73" s="438"/>
      <c r="G73" s="438"/>
    </row>
    <row r="74" spans="5:7" ht="14.25">
      <c r="E74" s="438"/>
      <c r="F74" s="438"/>
      <c r="G74" s="438"/>
    </row>
    <row r="75" spans="5:7" ht="14.25">
      <c r="E75" s="438"/>
      <c r="F75" s="438"/>
      <c r="G75" s="438"/>
    </row>
    <row r="76" spans="5:7" ht="14.25">
      <c r="E76" s="438"/>
      <c r="F76" s="438"/>
      <c r="G76" s="438"/>
    </row>
    <row r="77" spans="5:7" ht="14.25">
      <c r="E77" s="438"/>
      <c r="F77" s="438"/>
      <c r="G77" s="438"/>
    </row>
    <row r="78" spans="5:7" ht="14.25">
      <c r="E78" s="438"/>
      <c r="F78" s="438"/>
      <c r="G78" s="438"/>
    </row>
    <row r="79" spans="5:7" ht="14.25">
      <c r="E79" s="438"/>
      <c r="F79" s="438"/>
      <c r="G79" s="438"/>
    </row>
    <row r="80" spans="5:7" ht="14.25">
      <c r="E80" s="438"/>
      <c r="F80" s="438"/>
      <c r="G80" s="438"/>
    </row>
    <row r="81" spans="5:7" ht="14.25">
      <c r="E81" s="438"/>
      <c r="F81" s="438"/>
      <c r="G81" s="438"/>
    </row>
    <row r="82" spans="5:7" ht="14.25">
      <c r="E82" s="438"/>
      <c r="F82" s="438"/>
      <c r="G82" s="438"/>
    </row>
    <row r="83" spans="5:7" ht="14.25">
      <c r="E83" s="438"/>
      <c r="F83" s="438"/>
      <c r="G83" s="438"/>
    </row>
    <row r="84" spans="5:7" ht="14.25">
      <c r="E84" s="438"/>
      <c r="F84" s="438"/>
      <c r="G84" s="438"/>
    </row>
    <row r="85" spans="5:7" ht="14.25">
      <c r="E85" s="438"/>
      <c r="F85" s="438"/>
      <c r="G85" s="438"/>
    </row>
    <row r="86" spans="5:7" ht="14.25">
      <c r="E86" s="438"/>
      <c r="F86" s="438"/>
      <c r="G86" s="438"/>
    </row>
    <row r="87" spans="5:7" ht="14.25">
      <c r="E87" s="438"/>
      <c r="F87" s="438"/>
      <c r="G87" s="438"/>
    </row>
    <row r="88" spans="5:7" ht="14.25">
      <c r="E88" s="438"/>
      <c r="F88" s="438"/>
      <c r="G88" s="438"/>
    </row>
    <row r="89" spans="5:7" ht="14.25">
      <c r="E89" s="438"/>
      <c r="F89" s="438"/>
      <c r="G89" s="438"/>
    </row>
    <row r="90" spans="5:7" ht="14.25">
      <c r="E90" s="438"/>
      <c r="F90" s="438"/>
      <c r="G90" s="438"/>
    </row>
    <row r="91" spans="5:7" ht="14.25">
      <c r="E91" s="438"/>
      <c r="F91" s="438"/>
      <c r="G91" s="438"/>
    </row>
    <row r="92" spans="5:7" ht="14.25">
      <c r="E92" s="438"/>
      <c r="F92" s="438"/>
      <c r="G92" s="438"/>
    </row>
    <row r="93" spans="5:7" ht="14.25">
      <c r="E93" s="438"/>
      <c r="F93" s="438"/>
      <c r="G93" s="438"/>
    </row>
    <row r="94" spans="5:7" ht="14.25">
      <c r="E94" s="438"/>
      <c r="F94" s="438"/>
      <c r="G94" s="438"/>
    </row>
    <row r="95" spans="5:7" ht="14.25">
      <c r="E95" s="438"/>
      <c r="F95" s="438"/>
      <c r="G95" s="438"/>
    </row>
    <row r="96" spans="5:7" ht="14.25">
      <c r="E96" s="438"/>
      <c r="F96" s="438"/>
      <c r="G96" s="438"/>
    </row>
    <row r="97" spans="5:7" ht="14.25">
      <c r="E97" s="438"/>
      <c r="F97" s="438"/>
      <c r="G97" s="438"/>
    </row>
    <row r="98" spans="5:7" ht="14.25">
      <c r="E98" s="438"/>
      <c r="F98" s="438"/>
      <c r="G98" s="438"/>
    </row>
    <row r="99" spans="5:7" ht="14.25">
      <c r="E99" s="438"/>
      <c r="F99" s="438"/>
      <c r="G99" s="438"/>
    </row>
    <row r="100" spans="5:7" ht="14.25">
      <c r="E100" s="438"/>
      <c r="F100" s="438"/>
      <c r="G100" s="438"/>
    </row>
    <row r="101" spans="5:7" ht="14.25">
      <c r="E101" s="438"/>
      <c r="F101" s="438"/>
      <c r="G101" s="438"/>
    </row>
    <row r="102" spans="5:7" ht="14.25">
      <c r="E102" s="438"/>
      <c r="F102" s="438"/>
      <c r="G102" s="438"/>
    </row>
    <row r="103" spans="5:7" ht="14.25">
      <c r="E103" s="438"/>
      <c r="F103" s="438"/>
      <c r="G103" s="438"/>
    </row>
    <row r="104" spans="5:7" ht="14.25">
      <c r="E104" s="438"/>
      <c r="F104" s="438"/>
      <c r="G104" s="438"/>
    </row>
    <row r="105" spans="5:7" ht="14.25">
      <c r="E105" s="438"/>
      <c r="F105" s="438"/>
      <c r="G105" s="438"/>
    </row>
    <row r="106" spans="5:7" ht="14.25">
      <c r="E106" s="438"/>
      <c r="F106" s="438"/>
      <c r="G106" s="438"/>
    </row>
    <row r="107" spans="5:7" ht="14.25">
      <c r="E107" s="438"/>
      <c r="F107" s="438"/>
      <c r="G107" s="438"/>
    </row>
    <row r="108" spans="5:7" ht="14.25">
      <c r="E108" s="438"/>
      <c r="F108" s="438"/>
      <c r="G108" s="438"/>
    </row>
    <row r="109" spans="5:7" ht="14.25">
      <c r="E109" s="438"/>
      <c r="F109" s="438"/>
      <c r="G109" s="438"/>
    </row>
    <row r="110" spans="5:7" ht="14.25">
      <c r="E110" s="438"/>
      <c r="F110" s="438"/>
      <c r="G110" s="438"/>
    </row>
    <row r="111" spans="5:7" ht="14.25">
      <c r="E111" s="438"/>
      <c r="F111" s="438"/>
      <c r="G111" s="438"/>
    </row>
    <row r="112" spans="5:7" ht="14.25">
      <c r="E112" s="438"/>
      <c r="F112" s="438"/>
      <c r="G112" s="438"/>
    </row>
    <row r="113" spans="5:7" ht="14.25">
      <c r="E113" s="438"/>
      <c r="F113" s="438"/>
      <c r="G113" s="438"/>
    </row>
    <row r="114" spans="5:7" ht="14.25">
      <c r="E114" s="438"/>
      <c r="F114" s="438"/>
      <c r="G114" s="438"/>
    </row>
    <row r="115" spans="5:7" ht="14.25">
      <c r="E115" s="438"/>
      <c r="F115" s="438"/>
      <c r="G115" s="438"/>
    </row>
    <row r="116" spans="5:7" ht="14.25">
      <c r="E116" s="438"/>
      <c r="F116" s="438"/>
      <c r="G116" s="438"/>
    </row>
    <row r="117" spans="5:7" ht="14.25">
      <c r="E117" s="438"/>
      <c r="F117" s="438"/>
      <c r="G117" s="438"/>
    </row>
    <row r="118" spans="5:7" ht="14.25">
      <c r="E118" s="438"/>
      <c r="F118" s="438"/>
      <c r="G118" s="438"/>
    </row>
    <row r="119" spans="5:7" ht="14.25">
      <c r="E119" s="438"/>
      <c r="F119" s="438"/>
      <c r="G119" s="438"/>
    </row>
    <row r="120" spans="5:7" ht="14.25">
      <c r="E120" s="438"/>
      <c r="F120" s="438"/>
      <c r="G120" s="438"/>
    </row>
    <row r="121" spans="5:7" ht="14.25">
      <c r="E121" s="438"/>
      <c r="F121" s="438"/>
      <c r="G121" s="438"/>
    </row>
    <row r="122" spans="5:7" ht="14.25">
      <c r="E122" s="438"/>
      <c r="F122" s="438"/>
      <c r="G122" s="438"/>
    </row>
    <row r="123" spans="5:7" ht="14.25">
      <c r="E123" s="438"/>
      <c r="F123" s="438"/>
      <c r="G123" s="438"/>
    </row>
    <row r="124" spans="5:7" ht="14.25">
      <c r="E124" s="438"/>
      <c r="F124" s="438"/>
      <c r="G124" s="438"/>
    </row>
    <row r="125" spans="5:7" ht="14.25">
      <c r="E125" s="438"/>
      <c r="F125" s="438"/>
      <c r="G125" s="438"/>
    </row>
    <row r="126" spans="5:7" ht="14.25">
      <c r="E126" s="438"/>
      <c r="F126" s="438"/>
      <c r="G126" s="438"/>
    </row>
    <row r="127" spans="5:7" ht="14.25">
      <c r="E127" s="438"/>
      <c r="F127" s="438"/>
      <c r="G127" s="438"/>
    </row>
    <row r="128" spans="5:7" ht="14.25">
      <c r="E128" s="438"/>
      <c r="F128" s="438"/>
      <c r="G128" s="438"/>
    </row>
    <row r="129" spans="5:7" ht="14.25">
      <c r="E129" s="438"/>
      <c r="F129" s="438"/>
      <c r="G129" s="438"/>
    </row>
    <row r="130" spans="5:7" ht="14.25">
      <c r="E130" s="438"/>
      <c r="F130" s="438"/>
      <c r="G130" s="438"/>
    </row>
    <row r="131" spans="5:7" ht="14.25">
      <c r="E131" s="438"/>
      <c r="F131" s="438"/>
      <c r="G131" s="438"/>
    </row>
    <row r="132" spans="5:7" ht="14.25">
      <c r="E132" s="438"/>
      <c r="F132" s="438"/>
      <c r="G132" s="438"/>
    </row>
    <row r="133" spans="5:7" ht="14.25">
      <c r="E133" s="438"/>
      <c r="F133" s="438"/>
      <c r="G133" s="438"/>
    </row>
    <row r="134" spans="5:7" ht="14.25">
      <c r="E134" s="438"/>
      <c r="F134" s="438"/>
      <c r="G134" s="438"/>
    </row>
    <row r="135" spans="5:7" ht="14.25">
      <c r="E135" s="438"/>
      <c r="F135" s="438"/>
      <c r="G135" s="438"/>
    </row>
    <row r="136" spans="5:7" ht="14.25">
      <c r="E136" s="438"/>
      <c r="F136" s="438"/>
      <c r="G136" s="438"/>
    </row>
    <row r="137" spans="5:7" ht="14.25">
      <c r="E137" s="438"/>
      <c r="F137" s="438"/>
      <c r="G137" s="438"/>
    </row>
    <row r="138" spans="5:7" ht="14.25">
      <c r="E138" s="438"/>
      <c r="F138" s="438"/>
      <c r="G138" s="438"/>
    </row>
    <row r="139" spans="5:7" ht="14.25">
      <c r="E139" s="438"/>
      <c r="F139" s="438"/>
      <c r="G139" s="438"/>
    </row>
    <row r="140" spans="5:7" ht="14.25">
      <c r="E140" s="438"/>
      <c r="F140" s="438"/>
      <c r="G140" s="438"/>
    </row>
    <row r="141" spans="5:7" ht="14.25">
      <c r="E141" s="438"/>
      <c r="F141" s="438"/>
      <c r="G141" s="438"/>
    </row>
    <row r="142" spans="5:7" ht="14.25">
      <c r="E142" s="438"/>
      <c r="F142" s="438"/>
      <c r="G142" s="438"/>
    </row>
    <row r="143" spans="5:7" ht="14.25">
      <c r="E143" s="438"/>
      <c r="F143" s="438"/>
      <c r="G143" s="438"/>
    </row>
    <row r="144" spans="5:7" ht="14.25">
      <c r="E144" s="438"/>
      <c r="F144" s="438"/>
      <c r="G144" s="438"/>
    </row>
    <row r="145" spans="5:7" ht="14.25">
      <c r="E145" s="438"/>
      <c r="F145" s="438"/>
      <c r="G145" s="438"/>
    </row>
    <row r="146" spans="5:7" ht="14.25">
      <c r="E146" s="438"/>
      <c r="F146" s="438"/>
      <c r="G146" s="438"/>
    </row>
    <row r="147" spans="5:7" ht="14.25">
      <c r="E147" s="438"/>
      <c r="F147" s="438"/>
      <c r="G147" s="438"/>
    </row>
    <row r="148" spans="5:7" ht="14.25">
      <c r="E148" s="438"/>
      <c r="F148" s="438"/>
      <c r="G148" s="438"/>
    </row>
    <row r="149" spans="5:7" ht="14.25">
      <c r="E149" s="438"/>
      <c r="F149" s="438"/>
      <c r="G149" s="438"/>
    </row>
    <row r="150" spans="5:7" ht="14.25">
      <c r="E150" s="438"/>
      <c r="F150" s="438"/>
      <c r="G150" s="438"/>
    </row>
    <row r="151" spans="5:7" ht="14.25">
      <c r="E151" s="438"/>
      <c r="F151" s="438"/>
      <c r="G151" s="438"/>
    </row>
    <row r="152" spans="5:7" ht="14.25">
      <c r="E152" s="438"/>
      <c r="F152" s="438"/>
      <c r="G152" s="438"/>
    </row>
    <row r="153" spans="5:7" ht="14.25">
      <c r="E153" s="438"/>
      <c r="F153" s="438"/>
      <c r="G153" s="438"/>
    </row>
    <row r="154" spans="5:7" ht="14.25">
      <c r="E154" s="438"/>
      <c r="F154" s="438"/>
      <c r="G154" s="438"/>
    </row>
    <row r="155" spans="5:7" ht="14.25">
      <c r="E155" s="438"/>
      <c r="F155" s="438"/>
      <c r="G155" s="438"/>
    </row>
    <row r="156" spans="5:7" ht="14.25">
      <c r="E156" s="438"/>
      <c r="F156" s="438"/>
      <c r="G156" s="438"/>
    </row>
    <row r="157" spans="5:7" ht="14.25">
      <c r="E157" s="438"/>
      <c r="F157" s="438"/>
      <c r="G157" s="438"/>
    </row>
    <row r="158" spans="5:7" ht="14.25">
      <c r="E158" s="438"/>
      <c r="F158" s="438"/>
      <c r="G158" s="438"/>
    </row>
    <row r="159" spans="5:7" ht="14.25">
      <c r="E159" s="438"/>
      <c r="F159" s="438"/>
      <c r="G159" s="438"/>
    </row>
    <row r="160" spans="5:7" ht="14.25">
      <c r="E160" s="438"/>
      <c r="F160" s="438"/>
      <c r="G160" s="438"/>
    </row>
    <row r="161" spans="5:7" ht="14.25">
      <c r="E161" s="438"/>
      <c r="F161" s="438"/>
      <c r="G161" s="438"/>
    </row>
    <row r="162" spans="5:7" ht="14.25">
      <c r="E162" s="438"/>
      <c r="F162" s="438"/>
      <c r="G162" s="438"/>
    </row>
    <row r="163" spans="5:7" ht="14.25">
      <c r="E163" s="438"/>
      <c r="F163" s="438"/>
      <c r="G163" s="438"/>
    </row>
    <row r="164" spans="5:7" ht="14.25">
      <c r="E164" s="438"/>
      <c r="F164" s="438"/>
      <c r="G164" s="438"/>
    </row>
    <row r="165" spans="5:7" ht="14.25">
      <c r="E165" s="438"/>
      <c r="F165" s="438"/>
      <c r="G165" s="438"/>
    </row>
    <row r="166" spans="5:7" ht="14.25">
      <c r="E166" s="438"/>
      <c r="F166" s="438"/>
      <c r="G166" s="438"/>
    </row>
    <row r="167" spans="5:7" ht="14.25">
      <c r="E167" s="438"/>
      <c r="F167" s="438"/>
      <c r="G167" s="438"/>
    </row>
    <row r="168" spans="5:7" ht="14.25">
      <c r="E168" s="438"/>
      <c r="F168" s="438"/>
      <c r="G168" s="438"/>
    </row>
    <row r="169" spans="5:7" ht="14.25">
      <c r="E169" s="438"/>
      <c r="F169" s="438"/>
      <c r="G169" s="438"/>
    </row>
    <row r="170" spans="5:7" ht="14.25">
      <c r="E170" s="438"/>
      <c r="F170" s="438"/>
      <c r="G170" s="438"/>
    </row>
    <row r="171" spans="5:7" ht="14.25">
      <c r="E171" s="438"/>
      <c r="F171" s="438"/>
      <c r="G171" s="438"/>
    </row>
    <row r="172" spans="5:7" ht="14.25">
      <c r="E172" s="438"/>
      <c r="F172" s="438"/>
      <c r="G172" s="438"/>
    </row>
    <row r="173" spans="5:7" ht="14.25">
      <c r="E173" s="438"/>
      <c r="F173" s="438"/>
      <c r="G173" s="438"/>
    </row>
    <row r="174" spans="5:7" ht="14.25">
      <c r="E174" s="438"/>
      <c r="F174" s="438"/>
      <c r="G174" s="438"/>
    </row>
    <row r="175" spans="5:7" ht="14.25">
      <c r="E175" s="438"/>
      <c r="F175" s="438"/>
      <c r="G175" s="438"/>
    </row>
    <row r="176" spans="5:7" ht="14.25">
      <c r="E176" s="438"/>
      <c r="F176" s="438"/>
      <c r="G176" s="438"/>
    </row>
    <row r="177" spans="5:7" ht="14.25">
      <c r="E177" s="438"/>
      <c r="F177" s="438"/>
      <c r="G177" s="438"/>
    </row>
    <row r="178" spans="5:7" ht="14.25">
      <c r="E178" s="438"/>
      <c r="F178" s="438"/>
      <c r="G178" s="438"/>
    </row>
    <row r="179" spans="5:7" ht="14.25">
      <c r="E179" s="438"/>
      <c r="F179" s="438"/>
      <c r="G179" s="438"/>
    </row>
    <row r="180" spans="5:7" ht="14.25">
      <c r="E180" s="438"/>
      <c r="F180" s="438"/>
      <c r="G180" s="438"/>
    </row>
    <row r="181" spans="5:7" ht="14.25">
      <c r="E181" s="438"/>
      <c r="F181" s="438"/>
      <c r="G181" s="438"/>
    </row>
    <row r="182" spans="5:7" ht="14.25">
      <c r="E182" s="438"/>
      <c r="F182" s="438"/>
      <c r="G182" s="438"/>
    </row>
    <row r="183" spans="5:7" ht="14.25">
      <c r="E183" s="438"/>
      <c r="F183" s="438"/>
      <c r="G183" s="438"/>
    </row>
    <row r="184" spans="5:7" ht="14.25">
      <c r="E184" s="438"/>
      <c r="F184" s="438"/>
      <c r="G184" s="438"/>
    </row>
    <row r="185" spans="5:7" ht="14.25">
      <c r="E185" s="438"/>
      <c r="F185" s="438"/>
      <c r="G185" s="438"/>
    </row>
    <row r="186" spans="5:7" ht="14.25">
      <c r="E186" s="438"/>
      <c r="F186" s="438"/>
      <c r="G186" s="438"/>
    </row>
    <row r="187" spans="5:7" ht="14.25">
      <c r="E187" s="438"/>
      <c r="F187" s="438"/>
      <c r="G187" s="438"/>
    </row>
    <row r="188" spans="5:7" ht="14.25">
      <c r="E188" s="438"/>
      <c r="F188" s="438"/>
      <c r="G188" s="438"/>
    </row>
    <row r="189" spans="5:7" ht="14.25">
      <c r="E189" s="438"/>
      <c r="F189" s="438"/>
      <c r="G189" s="438"/>
    </row>
    <row r="190" spans="5:7" ht="14.25">
      <c r="E190" s="438"/>
      <c r="F190" s="438"/>
      <c r="G190" s="438"/>
    </row>
    <row r="191" spans="5:7" ht="14.25">
      <c r="E191" s="438"/>
      <c r="F191" s="438"/>
      <c r="G191" s="438"/>
    </row>
    <row r="192" spans="5:7" ht="14.25">
      <c r="E192" s="438"/>
      <c r="F192" s="438"/>
      <c r="G192" s="438"/>
    </row>
    <row r="193" spans="5:7" ht="14.25">
      <c r="E193" s="438"/>
      <c r="F193" s="438"/>
      <c r="G193" s="438"/>
    </row>
    <row r="194" spans="5:7" ht="14.25">
      <c r="E194" s="438"/>
      <c r="F194" s="438"/>
      <c r="G194" s="438"/>
    </row>
    <row r="195" spans="5:7" ht="14.25">
      <c r="E195" s="438"/>
      <c r="F195" s="438"/>
      <c r="G195" s="438"/>
    </row>
    <row r="196" spans="5:7" ht="14.25">
      <c r="E196" s="438"/>
      <c r="F196" s="438"/>
      <c r="G196" s="438"/>
    </row>
    <row r="197" spans="5:7" ht="14.25">
      <c r="E197" s="438"/>
      <c r="F197" s="438"/>
      <c r="G197" s="438"/>
    </row>
    <row r="198" spans="5:7" ht="14.25">
      <c r="E198" s="438"/>
      <c r="F198" s="438"/>
      <c r="G198" s="438"/>
    </row>
    <row r="199" spans="5:7" ht="14.25">
      <c r="E199" s="438"/>
      <c r="F199" s="438"/>
      <c r="G199" s="438"/>
    </row>
    <row r="200" spans="5:7" ht="14.25">
      <c r="E200" s="438"/>
      <c r="F200" s="438"/>
      <c r="G200" s="438"/>
    </row>
    <row r="201" spans="5:7" ht="14.25">
      <c r="E201" s="438"/>
      <c r="F201" s="438"/>
      <c r="G201" s="438"/>
    </row>
    <row r="202" spans="5:7" ht="14.25">
      <c r="E202" s="438"/>
      <c r="F202" s="438"/>
      <c r="G202" s="438"/>
    </row>
    <row r="203" spans="5:7" ht="14.25">
      <c r="E203" s="438"/>
      <c r="F203" s="438"/>
      <c r="G203" s="438"/>
    </row>
    <row r="204" spans="5:7" ht="14.25">
      <c r="E204" s="438"/>
      <c r="F204" s="438"/>
      <c r="G204" s="438"/>
    </row>
    <row r="205" spans="5:7" ht="14.25">
      <c r="E205" s="438"/>
      <c r="F205" s="438"/>
      <c r="G205" s="438"/>
    </row>
    <row r="206" spans="5:7" ht="14.25">
      <c r="E206" s="438"/>
      <c r="F206" s="438"/>
      <c r="G206" s="438"/>
    </row>
    <row r="207" spans="5:7" ht="14.25">
      <c r="E207" s="438"/>
      <c r="F207" s="438"/>
      <c r="G207" s="438"/>
    </row>
    <row r="208" spans="5:7" ht="14.25">
      <c r="E208" s="438"/>
      <c r="F208" s="438"/>
      <c r="G208" s="438"/>
    </row>
    <row r="209" spans="5:7" ht="14.25">
      <c r="E209" s="438"/>
      <c r="F209" s="438"/>
      <c r="G209" s="438"/>
    </row>
    <row r="210" spans="5:7" ht="14.25">
      <c r="E210" s="438"/>
      <c r="F210" s="438"/>
      <c r="G210" s="438"/>
    </row>
    <row r="211" spans="5:7" ht="14.25">
      <c r="E211" s="438"/>
      <c r="F211" s="438"/>
      <c r="G211" s="438"/>
    </row>
    <row r="212" spans="5:7" ht="14.25">
      <c r="E212" s="438"/>
      <c r="F212" s="438"/>
      <c r="G212" s="438"/>
    </row>
    <row r="213" spans="5:7" ht="14.25">
      <c r="E213" s="438"/>
      <c r="F213" s="438"/>
      <c r="G213" s="438"/>
    </row>
    <row r="214" spans="5:7" ht="14.25">
      <c r="E214" s="438"/>
      <c r="F214" s="438"/>
      <c r="G214" s="438"/>
    </row>
    <row r="215" spans="5:7" ht="14.25">
      <c r="E215" s="438"/>
      <c r="F215" s="438"/>
      <c r="G215" s="438"/>
    </row>
    <row r="216" spans="5:7" ht="14.25">
      <c r="E216" s="438"/>
      <c r="F216" s="438"/>
      <c r="G216" s="438"/>
    </row>
    <row r="217" spans="5:7" ht="14.25">
      <c r="E217" s="438"/>
      <c r="F217" s="438"/>
      <c r="G217" s="438"/>
    </row>
    <row r="218" spans="5:7" ht="14.25">
      <c r="E218" s="438"/>
      <c r="F218" s="438"/>
      <c r="G218" s="438"/>
    </row>
    <row r="219" spans="5:7" ht="14.25">
      <c r="E219" s="438"/>
      <c r="F219" s="438"/>
      <c r="G219" s="438"/>
    </row>
    <row r="220" spans="5:7" ht="14.25">
      <c r="E220" s="438"/>
      <c r="F220" s="438"/>
      <c r="G220" s="438"/>
    </row>
    <row r="221" spans="5:7" ht="14.25">
      <c r="E221" s="438"/>
      <c r="F221" s="438"/>
      <c r="G221" s="438"/>
    </row>
    <row r="222" spans="5:7" ht="14.25">
      <c r="E222" s="438"/>
      <c r="F222" s="438"/>
      <c r="G222" s="438"/>
    </row>
    <row r="223" spans="5:7" ht="14.25">
      <c r="E223" s="438"/>
      <c r="F223" s="438"/>
      <c r="G223" s="438"/>
    </row>
    <row r="224" spans="5:7" ht="14.25">
      <c r="E224" s="438"/>
      <c r="F224" s="438"/>
      <c r="G224" s="438"/>
    </row>
    <row r="225" spans="5:7" ht="14.25">
      <c r="E225" s="438"/>
      <c r="F225" s="438"/>
      <c r="G225" s="438"/>
    </row>
    <row r="226" spans="5:7" ht="14.25">
      <c r="E226" s="438"/>
      <c r="F226" s="438"/>
      <c r="G226" s="438"/>
    </row>
    <row r="227" spans="5:7" ht="14.25">
      <c r="E227" s="438"/>
      <c r="F227" s="438"/>
      <c r="G227" s="438"/>
    </row>
    <row r="228" spans="5:7" ht="14.25">
      <c r="E228" s="438"/>
      <c r="F228" s="438"/>
      <c r="G228" s="438"/>
    </row>
    <row r="229" spans="5:7" ht="14.25">
      <c r="E229" s="438"/>
      <c r="F229" s="438"/>
      <c r="G229" s="438"/>
    </row>
    <row r="230" spans="5:7" ht="14.25">
      <c r="E230" s="438"/>
      <c r="F230" s="438"/>
      <c r="G230" s="438"/>
    </row>
    <row r="231" spans="5:7" ht="14.25">
      <c r="E231" s="438"/>
      <c r="F231" s="438"/>
      <c r="G231" s="438"/>
    </row>
    <row r="232" spans="5:7" ht="14.25">
      <c r="E232" s="438"/>
      <c r="F232" s="438"/>
      <c r="G232" s="438"/>
    </row>
    <row r="233" spans="5:7" ht="14.25">
      <c r="E233" s="438"/>
      <c r="F233" s="438"/>
      <c r="G233" s="438"/>
    </row>
    <row r="234" spans="5:7" ht="14.25">
      <c r="E234" s="438"/>
      <c r="F234" s="438"/>
      <c r="G234" s="438"/>
    </row>
    <row r="235" spans="5:7" ht="14.25">
      <c r="E235" s="438"/>
      <c r="F235" s="438"/>
      <c r="G235" s="438"/>
    </row>
    <row r="236" spans="5:7" ht="14.25">
      <c r="E236" s="438"/>
      <c r="F236" s="438"/>
      <c r="G236" s="438"/>
    </row>
    <row r="237" spans="5:7" ht="14.25">
      <c r="E237" s="438"/>
      <c r="F237" s="438"/>
      <c r="G237" s="438"/>
    </row>
    <row r="238" spans="5:7" ht="14.25">
      <c r="E238" s="438"/>
      <c r="F238" s="438"/>
      <c r="G238" s="438"/>
    </row>
    <row r="239" spans="5:7" ht="14.25">
      <c r="E239" s="438"/>
      <c r="F239" s="438"/>
      <c r="G239" s="438"/>
    </row>
    <row r="240" spans="5:7" ht="14.25">
      <c r="E240" s="438"/>
      <c r="F240" s="438"/>
      <c r="G240" s="438"/>
    </row>
    <row r="241" spans="5:7" ht="14.25">
      <c r="E241" s="438"/>
      <c r="F241" s="438"/>
      <c r="G241" s="438"/>
    </row>
    <row r="242" spans="5:7" ht="14.25">
      <c r="E242" s="438"/>
      <c r="F242" s="438"/>
      <c r="G242" s="438"/>
    </row>
    <row r="243" spans="5:7" ht="14.25">
      <c r="E243" s="438"/>
      <c r="F243" s="438"/>
      <c r="G243" s="438"/>
    </row>
    <row r="244" spans="5:7" ht="14.25">
      <c r="E244" s="438"/>
      <c r="F244" s="438"/>
      <c r="G244" s="438"/>
    </row>
    <row r="245" spans="5:7" ht="14.25">
      <c r="E245" s="438"/>
      <c r="F245" s="438"/>
      <c r="G245" s="438"/>
    </row>
    <row r="246" spans="5:7" ht="14.25">
      <c r="E246" s="438"/>
      <c r="F246" s="438"/>
      <c r="G246" s="438"/>
    </row>
    <row r="247" spans="5:7" ht="14.25">
      <c r="E247" s="438"/>
      <c r="F247" s="438"/>
      <c r="G247" s="438"/>
    </row>
    <row r="248" spans="5:7" ht="14.25">
      <c r="E248" s="438"/>
      <c r="F248" s="438"/>
      <c r="G248" s="438"/>
    </row>
    <row r="249" spans="5:7" ht="14.25">
      <c r="E249" s="438"/>
      <c r="F249" s="438"/>
      <c r="G249" s="438"/>
    </row>
    <row r="250" spans="5:7" ht="14.25">
      <c r="E250" s="438"/>
      <c r="F250" s="438"/>
      <c r="G250" s="438"/>
    </row>
    <row r="251" spans="5:7" ht="14.25">
      <c r="E251" s="438"/>
      <c r="F251" s="438"/>
      <c r="G251" s="438"/>
    </row>
    <row r="252" spans="5:7" ht="14.25">
      <c r="E252" s="438"/>
      <c r="F252" s="438"/>
      <c r="G252" s="438"/>
    </row>
    <row r="253" spans="5:7" ht="14.25">
      <c r="E253" s="438"/>
      <c r="F253" s="438"/>
      <c r="G253" s="438"/>
    </row>
    <row r="254" spans="5:7" ht="14.25">
      <c r="E254" s="438"/>
      <c r="F254" s="438"/>
      <c r="G254" s="438"/>
    </row>
    <row r="255" spans="5:7" ht="14.25">
      <c r="E255" s="438"/>
      <c r="F255" s="438"/>
      <c r="G255" s="438"/>
    </row>
    <row r="256" spans="5:7" ht="14.25">
      <c r="E256" s="438"/>
      <c r="F256" s="438"/>
      <c r="G256" s="438"/>
    </row>
    <row r="257" spans="5:7" ht="14.25">
      <c r="E257" s="438"/>
      <c r="F257" s="438"/>
      <c r="G257" s="438"/>
    </row>
    <row r="258" spans="5:7" ht="14.25">
      <c r="E258" s="438"/>
      <c r="F258" s="438"/>
      <c r="G258" s="438"/>
    </row>
    <row r="259" spans="5:7" ht="14.25">
      <c r="E259" s="438"/>
      <c r="F259" s="438"/>
      <c r="G259" s="438"/>
    </row>
    <row r="260" spans="5:7" ht="14.25">
      <c r="E260" s="438"/>
      <c r="F260" s="438"/>
      <c r="G260" s="438"/>
    </row>
    <row r="261" spans="5:7" ht="14.25">
      <c r="E261" s="438"/>
      <c r="F261" s="438"/>
      <c r="G261" s="438"/>
    </row>
    <row r="262" spans="5:7" ht="14.25">
      <c r="E262" s="438"/>
      <c r="F262" s="438"/>
      <c r="G262" s="438"/>
    </row>
    <row r="263" spans="5:7" ht="14.25">
      <c r="E263" s="438"/>
      <c r="F263" s="438"/>
      <c r="G263" s="438"/>
    </row>
    <row r="264" spans="5:7" ht="14.25">
      <c r="E264" s="438"/>
      <c r="F264" s="438"/>
      <c r="G264" s="438"/>
    </row>
    <row r="265" spans="5:7" ht="14.25">
      <c r="E265" s="438"/>
      <c r="F265" s="438"/>
      <c r="G265" s="438"/>
    </row>
    <row r="266" spans="5:7" ht="14.25">
      <c r="E266" s="438"/>
      <c r="F266" s="438"/>
      <c r="G266" s="438"/>
    </row>
    <row r="267" spans="5:7" ht="14.25">
      <c r="E267" s="438"/>
      <c r="F267" s="438"/>
      <c r="G267" s="438"/>
    </row>
    <row r="268" spans="5:7" ht="14.25">
      <c r="E268" s="438"/>
      <c r="F268" s="438"/>
      <c r="G268" s="438"/>
    </row>
    <row r="269" spans="5:7" ht="14.25">
      <c r="E269" s="438"/>
      <c r="F269" s="438"/>
      <c r="G269" s="438"/>
    </row>
    <row r="270" spans="5:7" ht="14.25">
      <c r="E270" s="438"/>
      <c r="F270" s="438"/>
      <c r="G270" s="438"/>
    </row>
    <row r="271" spans="5:7" ht="14.25">
      <c r="E271" s="438"/>
      <c r="F271" s="438"/>
      <c r="G271" s="438"/>
    </row>
    <row r="272" spans="5:7" ht="14.25">
      <c r="E272" s="438"/>
      <c r="F272" s="438"/>
      <c r="G272" s="438"/>
    </row>
    <row r="273" spans="5:7" ht="14.25">
      <c r="E273" s="438"/>
      <c r="F273" s="438"/>
      <c r="G273" s="438"/>
    </row>
    <row r="274" spans="5:7" ht="14.25">
      <c r="E274" s="438"/>
      <c r="F274" s="438"/>
      <c r="G274" s="438"/>
    </row>
    <row r="275" spans="5:7" ht="14.25">
      <c r="E275" s="438"/>
      <c r="F275" s="438"/>
      <c r="G275" s="438"/>
    </row>
    <row r="276" spans="5:7" ht="14.25">
      <c r="E276" s="438"/>
      <c r="F276" s="438"/>
      <c r="G276" s="438"/>
    </row>
    <row r="277" spans="5:7" ht="14.25">
      <c r="E277" s="438"/>
      <c r="F277" s="438"/>
      <c r="G277" s="438"/>
    </row>
    <row r="278" spans="5:7" ht="14.25">
      <c r="E278" s="438"/>
      <c r="F278" s="438"/>
      <c r="G278" s="438"/>
    </row>
    <row r="279" spans="5:7" ht="14.25">
      <c r="E279" s="438"/>
      <c r="F279" s="438"/>
      <c r="G279" s="438"/>
    </row>
    <row r="280" spans="5:7" ht="14.25">
      <c r="E280" s="438"/>
      <c r="F280" s="438"/>
      <c r="G280" s="438"/>
    </row>
    <row r="281" spans="5:7" ht="14.25">
      <c r="E281" s="438"/>
      <c r="F281" s="438"/>
      <c r="G281" s="438"/>
    </row>
    <row r="282" spans="5:7" ht="14.25">
      <c r="E282" s="438"/>
      <c r="F282" s="438"/>
      <c r="G282" s="438"/>
    </row>
    <row r="283" spans="5:7" ht="14.25">
      <c r="E283" s="438"/>
      <c r="F283" s="438"/>
      <c r="G283" s="438"/>
    </row>
    <row r="284" spans="5:7" ht="14.25">
      <c r="E284" s="438"/>
      <c r="F284" s="438"/>
      <c r="G284" s="438"/>
    </row>
    <row r="285" spans="5:7" ht="14.25">
      <c r="E285" s="438"/>
      <c r="F285" s="438"/>
      <c r="G285" s="438"/>
    </row>
    <row r="286" spans="5:7" ht="14.25">
      <c r="E286" s="438"/>
      <c r="F286" s="438"/>
      <c r="G286" s="438"/>
    </row>
    <row r="287" spans="5:7" ht="14.25">
      <c r="E287" s="438"/>
      <c r="F287" s="438"/>
      <c r="G287" s="438"/>
    </row>
    <row r="288" spans="5:7" ht="14.25">
      <c r="E288" s="438"/>
      <c r="F288" s="438"/>
      <c r="G288" s="438"/>
    </row>
    <row r="289" spans="5:7" ht="14.25">
      <c r="E289" s="438"/>
      <c r="F289" s="438"/>
      <c r="G289" s="438"/>
    </row>
    <row r="290" spans="5:7" ht="14.25">
      <c r="E290" s="438"/>
      <c r="F290" s="438"/>
      <c r="G290" s="438"/>
    </row>
    <row r="291" spans="5:7" ht="14.25">
      <c r="E291" s="438"/>
      <c r="F291" s="438"/>
      <c r="G291" s="438"/>
    </row>
    <row r="292" spans="5:7" ht="14.25">
      <c r="E292" s="438"/>
      <c r="F292" s="438"/>
      <c r="G292" s="438"/>
    </row>
    <row r="293" spans="5:7" ht="14.25">
      <c r="E293" s="438"/>
      <c r="F293" s="438"/>
      <c r="G293" s="438"/>
    </row>
    <row r="294" spans="5:7" ht="14.25">
      <c r="E294" s="438"/>
      <c r="F294" s="438"/>
      <c r="G294" s="438"/>
    </row>
    <row r="295" spans="5:7" ht="14.25">
      <c r="E295" s="438"/>
      <c r="F295" s="438"/>
      <c r="G295" s="438"/>
    </row>
    <row r="296" spans="5:7" ht="14.25">
      <c r="E296" s="438"/>
      <c r="F296" s="438"/>
      <c r="G296" s="438"/>
    </row>
    <row r="297" spans="5:7" ht="14.25">
      <c r="E297" s="438"/>
      <c r="F297" s="438"/>
      <c r="G297" s="438"/>
    </row>
    <row r="298" spans="5:7" ht="14.25">
      <c r="E298" s="438"/>
      <c r="F298" s="438"/>
      <c r="G298" s="438"/>
    </row>
    <row r="299" spans="5:7" ht="14.25">
      <c r="E299" s="438"/>
      <c r="F299" s="438"/>
      <c r="G299" s="438"/>
    </row>
    <row r="300" spans="5:7" ht="14.25">
      <c r="E300" s="438"/>
      <c r="F300" s="438"/>
      <c r="G300" s="438"/>
    </row>
    <row r="301" spans="5:7" ht="14.25">
      <c r="E301" s="438"/>
      <c r="F301" s="438"/>
      <c r="G301" s="438"/>
    </row>
    <row r="302" spans="5:7" ht="14.25">
      <c r="E302" s="438"/>
      <c r="F302" s="438"/>
      <c r="G302" s="438"/>
    </row>
    <row r="303" spans="5:7" ht="14.25">
      <c r="E303" s="438"/>
      <c r="F303" s="438"/>
      <c r="G303" s="438"/>
    </row>
    <row r="304" spans="5:7" ht="14.25">
      <c r="E304" s="438"/>
      <c r="F304" s="438"/>
      <c r="G304" s="438"/>
    </row>
    <row r="305" spans="5:7" ht="14.25">
      <c r="E305" s="438"/>
      <c r="F305" s="438"/>
      <c r="G305" s="438"/>
    </row>
    <row r="306" spans="5:7" ht="14.25">
      <c r="E306" s="438"/>
      <c r="F306" s="438"/>
      <c r="G306" s="438"/>
    </row>
    <row r="307" spans="5:7" ht="14.25">
      <c r="E307" s="438"/>
      <c r="F307" s="438"/>
      <c r="G307" s="438"/>
    </row>
    <row r="308" spans="5:7" ht="14.25">
      <c r="E308" s="438"/>
      <c r="F308" s="438"/>
      <c r="G308" s="438"/>
    </row>
    <row r="309" spans="5:7" ht="14.25">
      <c r="E309" s="438"/>
      <c r="F309" s="438"/>
      <c r="G309" s="438"/>
    </row>
    <row r="310" spans="5:7" ht="14.25">
      <c r="E310" s="438"/>
      <c r="F310" s="438"/>
      <c r="G310" s="438"/>
    </row>
    <row r="311" spans="5:7" ht="14.25">
      <c r="E311" s="438"/>
      <c r="F311" s="438"/>
      <c r="G311" s="438"/>
    </row>
    <row r="312" spans="5:7" ht="14.25">
      <c r="E312" s="438"/>
      <c r="F312" s="438"/>
      <c r="G312" s="438"/>
    </row>
    <row r="313" spans="5:7" ht="14.25">
      <c r="E313" s="438"/>
      <c r="F313" s="438"/>
      <c r="G313" s="438"/>
    </row>
    <row r="314" spans="5:7" ht="14.25">
      <c r="E314" s="438"/>
      <c r="F314" s="438"/>
      <c r="G314" s="438"/>
    </row>
    <row r="315" spans="5:7" ht="14.25">
      <c r="E315" s="438"/>
      <c r="F315" s="438"/>
      <c r="G315" s="438"/>
    </row>
    <row r="316" spans="5:7" ht="14.25">
      <c r="E316" s="438"/>
      <c r="F316" s="438"/>
      <c r="G316" s="438"/>
    </row>
    <row r="317" spans="5:7" ht="14.25">
      <c r="E317" s="438"/>
      <c r="F317" s="438"/>
      <c r="G317" s="438"/>
    </row>
    <row r="318" spans="5:7" ht="14.25">
      <c r="E318" s="438"/>
      <c r="F318" s="438"/>
      <c r="G318" s="438"/>
    </row>
    <row r="319" spans="5:7" ht="14.25">
      <c r="E319" s="438"/>
      <c r="F319" s="438"/>
      <c r="G319" s="438"/>
    </row>
    <row r="320" spans="5:7" ht="14.25">
      <c r="E320" s="438"/>
      <c r="F320" s="438"/>
      <c r="G320" s="438"/>
    </row>
    <row r="321" spans="5:7" ht="14.25">
      <c r="E321" s="438"/>
      <c r="F321" s="438"/>
      <c r="G321" s="438"/>
    </row>
    <row r="322" spans="5:7" ht="14.25">
      <c r="E322" s="438"/>
      <c r="F322" s="438"/>
      <c r="G322" s="438"/>
    </row>
    <row r="323" spans="5:7" ht="14.25">
      <c r="E323" s="438"/>
      <c r="F323" s="438"/>
      <c r="G323" s="438"/>
    </row>
    <row r="324" spans="5:7" ht="14.25">
      <c r="E324" s="438"/>
      <c r="F324" s="438"/>
      <c r="G324" s="438"/>
    </row>
    <row r="325" spans="5:7" ht="14.25">
      <c r="E325" s="438"/>
      <c r="F325" s="438"/>
      <c r="G325" s="438"/>
    </row>
    <row r="326" spans="5:7" ht="14.25">
      <c r="E326" s="438"/>
      <c r="F326" s="438"/>
      <c r="G326" s="438"/>
    </row>
    <row r="327" spans="5:7" ht="14.25">
      <c r="E327" s="438"/>
      <c r="F327" s="438"/>
      <c r="G327" s="438"/>
    </row>
    <row r="328" spans="5:7" ht="14.25">
      <c r="E328" s="438"/>
      <c r="F328" s="438"/>
      <c r="G328" s="438"/>
    </row>
    <row r="329" spans="5:7" ht="14.25">
      <c r="E329" s="438"/>
      <c r="F329" s="438"/>
      <c r="G329" s="438"/>
    </row>
    <row r="330" spans="5:7" ht="14.25">
      <c r="E330" s="438"/>
      <c r="F330" s="438"/>
      <c r="G330" s="438"/>
    </row>
    <row r="331" spans="5:7" ht="14.25">
      <c r="E331" s="438"/>
      <c r="F331" s="438"/>
      <c r="G331" s="438"/>
    </row>
    <row r="332" spans="5:7" ht="14.25">
      <c r="E332" s="438"/>
      <c r="F332" s="438"/>
      <c r="G332" s="438"/>
    </row>
    <row r="333" spans="5:7" ht="14.25">
      <c r="E333" s="438"/>
      <c r="F333" s="438"/>
      <c r="G333" s="438"/>
    </row>
    <row r="334" spans="5:7" ht="14.25">
      <c r="E334" s="438"/>
      <c r="F334" s="438"/>
      <c r="G334" s="438"/>
    </row>
    <row r="335" spans="5:7" ht="14.25">
      <c r="E335" s="438"/>
      <c r="F335" s="438"/>
      <c r="G335" s="438"/>
    </row>
    <row r="336" spans="5:7" ht="14.25">
      <c r="E336" s="438"/>
      <c r="F336" s="438"/>
      <c r="G336" s="438"/>
    </row>
    <row r="337" spans="5:7" ht="14.25">
      <c r="E337" s="438"/>
      <c r="F337" s="438"/>
      <c r="G337" s="438"/>
    </row>
    <row r="338" spans="5:7" ht="14.25">
      <c r="E338" s="438"/>
      <c r="F338" s="438"/>
      <c r="G338" s="438"/>
    </row>
    <row r="339" spans="5:7" ht="14.25">
      <c r="E339" s="438"/>
      <c r="F339" s="438"/>
      <c r="G339" s="438"/>
    </row>
    <row r="340" spans="5:7" ht="14.25">
      <c r="E340" s="438"/>
      <c r="F340" s="438"/>
      <c r="G340" s="438"/>
    </row>
    <row r="341" spans="5:7" ht="14.25">
      <c r="E341" s="438"/>
      <c r="F341" s="438"/>
      <c r="G341" s="438"/>
    </row>
    <row r="342" spans="5:7" ht="14.25">
      <c r="E342" s="438"/>
      <c r="F342" s="438"/>
      <c r="G342" s="438"/>
    </row>
    <row r="343" spans="5:7" ht="14.25">
      <c r="E343" s="438"/>
      <c r="F343" s="438"/>
      <c r="G343" s="438"/>
    </row>
    <row r="344" spans="5:7" ht="14.25">
      <c r="E344" s="438"/>
      <c r="F344" s="438"/>
      <c r="G344" s="438"/>
    </row>
    <row r="345" spans="5:7" ht="14.25">
      <c r="E345" s="438"/>
      <c r="F345" s="438"/>
      <c r="G345" s="438"/>
    </row>
    <row r="346" spans="5:7" ht="14.25">
      <c r="E346" s="438"/>
      <c r="F346" s="438"/>
      <c r="G346" s="438"/>
    </row>
    <row r="347" spans="5:7" ht="14.25">
      <c r="E347" s="438"/>
      <c r="F347" s="438"/>
      <c r="G347" s="438"/>
    </row>
    <row r="348" spans="5:7" ht="14.25">
      <c r="E348" s="438"/>
      <c r="F348" s="438"/>
      <c r="G348" s="438"/>
    </row>
    <row r="349" spans="5:7" ht="14.25">
      <c r="E349" s="438"/>
      <c r="F349" s="438"/>
      <c r="G349" s="438"/>
    </row>
    <row r="350" spans="5:7" ht="14.25">
      <c r="E350" s="438"/>
      <c r="F350" s="438"/>
      <c r="G350" s="438"/>
    </row>
    <row r="351" spans="5:7" ht="14.25">
      <c r="E351" s="438"/>
      <c r="F351" s="438"/>
      <c r="G351" s="438"/>
    </row>
    <row r="352" spans="5:7" ht="14.25">
      <c r="E352" s="438"/>
      <c r="F352" s="438"/>
      <c r="G352" s="438"/>
    </row>
    <row r="353" spans="5:7" ht="14.25">
      <c r="E353" s="438"/>
      <c r="F353" s="438"/>
      <c r="G353" s="438"/>
    </row>
    <row r="354" spans="5:7" ht="14.25">
      <c r="E354" s="438"/>
      <c r="F354" s="438"/>
      <c r="G354" s="438"/>
    </row>
    <row r="355" spans="5:7" ht="14.25">
      <c r="E355" s="438"/>
      <c r="F355" s="438"/>
      <c r="G355" s="438"/>
    </row>
    <row r="356" spans="5:7" ht="14.25">
      <c r="E356" s="438"/>
      <c r="F356" s="438"/>
      <c r="G356" s="438"/>
    </row>
    <row r="357" spans="5:7" ht="14.25">
      <c r="E357" s="438"/>
      <c r="F357" s="438"/>
      <c r="G357" s="438"/>
    </row>
    <row r="358" spans="5:7" ht="14.25">
      <c r="E358" s="438"/>
      <c r="F358" s="438"/>
      <c r="G358" s="438"/>
    </row>
    <row r="359" spans="5:7" ht="14.25">
      <c r="E359" s="438"/>
      <c r="F359" s="438"/>
      <c r="G359" s="438"/>
    </row>
    <row r="360" spans="5:7" ht="14.25">
      <c r="E360" s="438"/>
      <c r="F360" s="438"/>
      <c r="G360" s="438"/>
    </row>
    <row r="361" spans="5:7" ht="14.25">
      <c r="E361" s="438"/>
      <c r="F361" s="438"/>
      <c r="G361" s="438"/>
    </row>
    <row r="362" spans="5:7" ht="14.25">
      <c r="E362" s="438"/>
      <c r="F362" s="438"/>
      <c r="G362" s="438"/>
    </row>
    <row r="363" spans="5:7" ht="14.25">
      <c r="E363" s="438"/>
      <c r="F363" s="438"/>
      <c r="G363" s="438"/>
    </row>
    <row r="364" spans="5:7" ht="14.25">
      <c r="E364" s="438"/>
      <c r="F364" s="438"/>
      <c r="G364" s="438"/>
    </row>
    <row r="365" spans="5:7" ht="14.25">
      <c r="E365" s="438"/>
      <c r="F365" s="438"/>
      <c r="G365" s="438"/>
    </row>
    <row r="366" spans="5:7" ht="14.25">
      <c r="E366" s="438"/>
      <c r="F366" s="438"/>
      <c r="G366" s="438"/>
    </row>
    <row r="367" spans="5:7" ht="14.25">
      <c r="E367" s="438"/>
      <c r="F367" s="438"/>
      <c r="G367" s="438"/>
    </row>
    <row r="368" spans="5:7" ht="14.25">
      <c r="E368" s="438"/>
      <c r="F368" s="438"/>
      <c r="G368" s="438"/>
    </row>
    <row r="369" spans="5:7" ht="14.25">
      <c r="E369" s="438"/>
      <c r="F369" s="438"/>
      <c r="G369" s="438"/>
    </row>
    <row r="370" spans="5:7" ht="14.25">
      <c r="E370" s="438"/>
      <c r="F370" s="438"/>
      <c r="G370" s="438"/>
    </row>
    <row r="371" spans="5:7" ht="14.25">
      <c r="E371" s="438"/>
      <c r="F371" s="438"/>
      <c r="G371" s="438"/>
    </row>
    <row r="372" spans="5:7" ht="14.25">
      <c r="E372" s="438"/>
      <c r="F372" s="438"/>
      <c r="G372" s="438"/>
    </row>
    <row r="373" spans="5:7" ht="14.25">
      <c r="E373" s="438"/>
      <c r="F373" s="438"/>
      <c r="G373" s="438"/>
    </row>
    <row r="374" spans="5:7" ht="14.25">
      <c r="E374" s="438"/>
      <c r="F374" s="438"/>
      <c r="G374" s="438"/>
    </row>
    <row r="375" spans="5:7" ht="14.25">
      <c r="E375" s="438"/>
      <c r="F375" s="438"/>
      <c r="G375" s="438"/>
    </row>
    <row r="376" spans="5:7" ht="14.25">
      <c r="E376" s="438"/>
      <c r="F376" s="438"/>
      <c r="G376" s="438"/>
    </row>
    <row r="377" spans="5:7" ht="14.25">
      <c r="E377" s="438"/>
      <c r="F377" s="438"/>
      <c r="G377" s="438"/>
    </row>
    <row r="378" spans="5:7" ht="14.25">
      <c r="E378" s="438"/>
      <c r="F378" s="438"/>
      <c r="G378" s="438"/>
    </row>
    <row r="379" spans="5:7" ht="14.25">
      <c r="E379" s="438"/>
      <c r="F379" s="438"/>
      <c r="G379" s="438"/>
    </row>
    <row r="380" spans="5:7" ht="14.25">
      <c r="E380" s="438"/>
      <c r="F380" s="438"/>
      <c r="G380" s="438"/>
    </row>
    <row r="381" spans="5:7" ht="14.25">
      <c r="E381" s="438"/>
      <c r="F381" s="438"/>
      <c r="G381" s="438"/>
    </row>
    <row r="382" spans="5:7" ht="14.25">
      <c r="E382" s="438"/>
      <c r="F382" s="438"/>
      <c r="G382" s="438"/>
    </row>
    <row r="383" spans="5:7" ht="14.25">
      <c r="E383" s="438"/>
      <c r="F383" s="438"/>
      <c r="G383" s="438"/>
    </row>
    <row r="384" spans="5:7" ht="14.25">
      <c r="E384" s="438"/>
      <c r="F384" s="438"/>
      <c r="G384" s="438"/>
    </row>
    <row r="385" spans="5:7" ht="14.25">
      <c r="E385" s="438"/>
      <c r="F385" s="438"/>
      <c r="G385" s="438"/>
    </row>
    <row r="386" spans="5:7" ht="14.25">
      <c r="E386" s="438"/>
      <c r="F386" s="438"/>
      <c r="G386" s="438"/>
    </row>
    <row r="387" spans="5:7" ht="14.25">
      <c r="E387" s="438"/>
      <c r="F387" s="438"/>
      <c r="G387" s="438"/>
    </row>
    <row r="388" spans="5:7" ht="14.25">
      <c r="E388" s="438"/>
      <c r="F388" s="438"/>
      <c r="G388" s="438"/>
    </row>
    <row r="389" spans="5:7" ht="14.25">
      <c r="E389" s="438"/>
      <c r="F389" s="438"/>
      <c r="G389" s="438"/>
    </row>
    <row r="390" spans="5:7" ht="14.25">
      <c r="E390" s="438"/>
      <c r="F390" s="438"/>
      <c r="G390" s="438"/>
    </row>
    <row r="391" spans="5:7" ht="14.25">
      <c r="E391" s="438"/>
      <c r="F391" s="438"/>
      <c r="G391" s="438"/>
    </row>
    <row r="392" spans="5:7" ht="14.25">
      <c r="E392" s="438"/>
      <c r="F392" s="438"/>
      <c r="G392" s="438"/>
    </row>
    <row r="393" spans="5:7" ht="14.25">
      <c r="E393" s="438"/>
      <c r="F393" s="438"/>
      <c r="G393" s="438"/>
    </row>
    <row r="394" spans="5:7" ht="14.25">
      <c r="E394" s="438"/>
      <c r="F394" s="438"/>
      <c r="G394" s="438"/>
    </row>
    <row r="395" spans="5:7" ht="14.25">
      <c r="E395" s="438"/>
      <c r="F395" s="438"/>
      <c r="G395" s="438"/>
    </row>
    <row r="396" spans="5:7" ht="14.25">
      <c r="E396" s="438"/>
      <c r="F396" s="438"/>
      <c r="G396" s="438"/>
    </row>
    <row r="397" spans="5:7" ht="14.25">
      <c r="E397" s="438"/>
      <c r="F397" s="438"/>
      <c r="G397" s="438"/>
    </row>
    <row r="398" spans="5:7" ht="14.25">
      <c r="E398" s="438"/>
      <c r="F398" s="438"/>
      <c r="G398" s="438"/>
    </row>
    <row r="399" spans="5:7" ht="14.25">
      <c r="E399" s="438"/>
      <c r="F399" s="438"/>
      <c r="G399" s="438"/>
    </row>
    <row r="400" spans="5:7" ht="14.25">
      <c r="E400" s="438"/>
      <c r="F400" s="438"/>
      <c r="G400" s="438"/>
    </row>
    <row r="401" spans="5:7" ht="14.25">
      <c r="E401" s="438"/>
      <c r="F401" s="438"/>
      <c r="G401" s="438"/>
    </row>
    <row r="402" spans="5:7" ht="14.25">
      <c r="E402" s="438"/>
      <c r="F402" s="438"/>
      <c r="G402" s="438"/>
    </row>
    <row r="403" spans="5:7" ht="14.25">
      <c r="E403" s="438"/>
      <c r="F403" s="438"/>
      <c r="G403" s="438"/>
    </row>
    <row r="404" spans="5:7" ht="14.25">
      <c r="E404" s="438"/>
      <c r="F404" s="438"/>
      <c r="G404" s="438"/>
    </row>
    <row r="405" spans="5:7" ht="14.25">
      <c r="E405" s="438"/>
      <c r="F405" s="438"/>
      <c r="G405" s="438"/>
    </row>
    <row r="406" spans="5:7" ht="14.25">
      <c r="E406" s="438"/>
      <c r="F406" s="438"/>
      <c r="G406" s="438"/>
    </row>
    <row r="407" spans="5:7" ht="14.25">
      <c r="E407" s="438"/>
      <c r="F407" s="438"/>
      <c r="G407" s="438"/>
    </row>
    <row r="408" spans="5:7" ht="14.25">
      <c r="E408" s="438"/>
      <c r="F408" s="438"/>
      <c r="G408" s="438"/>
    </row>
    <row r="409" spans="5:7" ht="14.25">
      <c r="E409" s="438"/>
      <c r="F409" s="438"/>
      <c r="G409" s="438"/>
    </row>
    <row r="410" spans="5:7" ht="14.25">
      <c r="E410" s="438"/>
      <c r="F410" s="438"/>
      <c r="G410" s="438"/>
    </row>
    <row r="411" spans="5:7" ht="14.25">
      <c r="E411" s="438"/>
      <c r="F411" s="438"/>
      <c r="G411" s="438"/>
    </row>
    <row r="412" spans="5:7" ht="14.25">
      <c r="E412" s="438"/>
      <c r="F412" s="438"/>
      <c r="G412" s="438"/>
    </row>
    <row r="413" spans="5:7" ht="14.25">
      <c r="E413" s="438"/>
      <c r="F413" s="438"/>
      <c r="G413" s="438"/>
    </row>
    <row r="414" spans="5:7" ht="14.25">
      <c r="E414" s="438"/>
      <c r="F414" s="438"/>
      <c r="G414" s="438"/>
    </row>
    <row r="415" spans="5:7" ht="14.25">
      <c r="E415" s="438"/>
      <c r="F415" s="438"/>
      <c r="G415" s="438"/>
    </row>
    <row r="416" spans="5:7" ht="14.25">
      <c r="E416" s="438"/>
      <c r="F416" s="438"/>
      <c r="G416" s="438"/>
    </row>
    <row r="417" spans="5:7" ht="14.25">
      <c r="E417" s="438"/>
      <c r="F417" s="438"/>
      <c r="G417" s="438"/>
    </row>
    <row r="418" spans="5:7" ht="14.25">
      <c r="E418" s="438"/>
      <c r="F418" s="438"/>
      <c r="G418" s="438"/>
    </row>
    <row r="419" spans="5:7" ht="14.25">
      <c r="E419" s="438"/>
      <c r="F419" s="438"/>
      <c r="G419" s="438"/>
    </row>
    <row r="420" spans="5:7" ht="14.25">
      <c r="E420" s="438"/>
      <c r="F420" s="438"/>
      <c r="G420" s="438"/>
    </row>
    <row r="421" spans="5:7" ht="14.25">
      <c r="E421" s="438"/>
      <c r="F421" s="438"/>
      <c r="G421" s="438"/>
    </row>
    <row r="422" spans="5:7" ht="14.25">
      <c r="E422" s="438"/>
      <c r="F422" s="438"/>
      <c r="G422" s="438"/>
    </row>
    <row r="423" spans="5:7" ht="14.25">
      <c r="E423" s="438"/>
      <c r="F423" s="438"/>
      <c r="G423" s="438"/>
    </row>
    <row r="424" spans="5:7" ht="14.25">
      <c r="E424" s="438"/>
      <c r="F424" s="438"/>
      <c r="G424" s="438"/>
    </row>
    <row r="425" spans="5:7" ht="14.25">
      <c r="E425" s="438"/>
      <c r="F425" s="438"/>
      <c r="G425" s="438"/>
    </row>
    <row r="426" spans="5:7" ht="14.25">
      <c r="E426" s="438"/>
      <c r="F426" s="438"/>
      <c r="G426" s="438"/>
    </row>
    <row r="427" spans="5:7" ht="14.25">
      <c r="E427" s="438"/>
      <c r="F427" s="438"/>
      <c r="G427" s="438"/>
    </row>
    <row r="428" spans="5:7" ht="14.25">
      <c r="E428" s="438"/>
      <c r="F428" s="438"/>
      <c r="G428" s="438"/>
    </row>
    <row r="429" spans="5:7" ht="14.25">
      <c r="E429" s="438"/>
      <c r="F429" s="438"/>
      <c r="G429" s="438"/>
    </row>
    <row r="430" spans="5:7" ht="14.25">
      <c r="E430" s="438"/>
      <c r="F430" s="438"/>
      <c r="G430" s="438"/>
    </row>
    <row r="431" spans="5:7" ht="14.25">
      <c r="E431" s="438"/>
      <c r="F431" s="438"/>
      <c r="G431" s="438"/>
    </row>
    <row r="432" spans="5:7" ht="14.25">
      <c r="E432" s="438"/>
      <c r="F432" s="438"/>
      <c r="G432" s="438"/>
    </row>
    <row r="433" spans="5:7" ht="14.25">
      <c r="E433" s="438"/>
      <c r="F433" s="438"/>
      <c r="G433" s="438"/>
    </row>
    <row r="434" spans="5:7" ht="14.25">
      <c r="E434" s="438"/>
      <c r="F434" s="438"/>
      <c r="G434" s="438"/>
    </row>
    <row r="435" spans="5:7" ht="14.25">
      <c r="E435" s="438"/>
      <c r="F435" s="438"/>
      <c r="G435" s="438"/>
    </row>
    <row r="436" spans="5:7" ht="14.25">
      <c r="E436" s="438"/>
      <c r="F436" s="438"/>
      <c r="G436" s="438"/>
    </row>
    <row r="437" spans="5:7" ht="14.25">
      <c r="E437" s="438"/>
      <c r="F437" s="438"/>
      <c r="G437" s="438"/>
    </row>
    <row r="438" spans="5:7" ht="14.25">
      <c r="E438" s="438"/>
      <c r="F438" s="438"/>
      <c r="G438" s="438"/>
    </row>
    <row r="439" spans="5:7" ht="14.25">
      <c r="E439" s="438"/>
      <c r="F439" s="438"/>
      <c r="G439" s="438"/>
    </row>
    <row r="440" spans="5:7" ht="14.25">
      <c r="E440" s="438"/>
      <c r="F440" s="438"/>
      <c r="G440" s="438"/>
    </row>
    <row r="441" spans="5:7" ht="14.25">
      <c r="E441" s="438"/>
      <c r="F441" s="438"/>
      <c r="G441" s="438"/>
    </row>
    <row r="442" spans="5:7" ht="14.25">
      <c r="E442" s="438"/>
      <c r="F442" s="438"/>
      <c r="G442" s="438"/>
    </row>
    <row r="443" spans="5:7" ht="14.25">
      <c r="E443" s="438"/>
      <c r="F443" s="438"/>
      <c r="G443" s="438"/>
    </row>
    <row r="444" spans="5:7" ht="14.25">
      <c r="E444" s="438"/>
      <c r="F444" s="438"/>
      <c r="G444" s="438"/>
    </row>
    <row r="445" spans="5:7" ht="14.25">
      <c r="E445" s="438"/>
      <c r="F445" s="438"/>
      <c r="G445" s="438"/>
    </row>
    <row r="446" spans="5:7" ht="14.25">
      <c r="E446" s="438"/>
      <c r="F446" s="438"/>
      <c r="G446" s="438"/>
    </row>
    <row r="447" spans="5:7" ht="14.25">
      <c r="E447" s="438"/>
      <c r="F447" s="438"/>
      <c r="G447" s="438"/>
    </row>
    <row r="448" spans="5:7" ht="14.25">
      <c r="E448" s="438"/>
      <c r="F448" s="438"/>
      <c r="G448" s="438"/>
    </row>
    <row r="449" spans="5:7" ht="14.25">
      <c r="E449" s="438"/>
      <c r="F449" s="438"/>
      <c r="G449" s="438"/>
    </row>
    <row r="450" spans="5:7" ht="14.25">
      <c r="E450" s="438"/>
      <c r="F450" s="438"/>
      <c r="G450" s="438"/>
    </row>
    <row r="451" spans="5:7" ht="14.25">
      <c r="E451" s="438"/>
      <c r="F451" s="438"/>
      <c r="G451" s="438"/>
    </row>
    <row r="452" spans="5:7" ht="14.25">
      <c r="E452" s="438"/>
      <c r="F452" s="438"/>
      <c r="G452" s="438"/>
    </row>
    <row r="453" spans="5:7" ht="14.25">
      <c r="E453" s="438"/>
      <c r="F453" s="438"/>
      <c r="G453" s="438"/>
    </row>
    <row r="454" spans="5:7" ht="14.25">
      <c r="E454" s="438"/>
      <c r="F454" s="438"/>
      <c r="G454" s="438"/>
    </row>
    <row r="455" spans="5:7" ht="14.25">
      <c r="E455" s="438"/>
      <c r="F455" s="438"/>
      <c r="G455" s="438"/>
    </row>
    <row r="456" spans="5:7" ht="14.25">
      <c r="E456" s="438"/>
      <c r="F456" s="438"/>
      <c r="G456" s="438"/>
    </row>
    <row r="457" spans="5:7" ht="14.25">
      <c r="E457" s="438"/>
      <c r="F457" s="438"/>
      <c r="G457" s="438"/>
    </row>
    <row r="458" spans="5:7" ht="14.25">
      <c r="E458" s="438"/>
      <c r="F458" s="438"/>
      <c r="G458" s="438"/>
    </row>
    <row r="459" spans="5:7" ht="14.25">
      <c r="E459" s="438"/>
      <c r="F459" s="438"/>
      <c r="G459" s="438"/>
    </row>
    <row r="460" spans="5:7" ht="14.25">
      <c r="E460" s="438"/>
      <c r="F460" s="438"/>
      <c r="G460" s="438"/>
    </row>
    <row r="461" spans="5:7" ht="14.25">
      <c r="E461" s="438"/>
      <c r="F461" s="438"/>
      <c r="G461" s="438"/>
    </row>
    <row r="462" spans="5:7" ht="14.25">
      <c r="E462" s="438"/>
      <c r="F462" s="438"/>
      <c r="G462" s="438"/>
    </row>
    <row r="463" spans="5:7" ht="14.25">
      <c r="E463" s="438"/>
      <c r="F463" s="438"/>
      <c r="G463" s="438"/>
    </row>
    <row r="464" spans="5:7" ht="14.25">
      <c r="E464" s="438"/>
      <c r="F464" s="438"/>
      <c r="G464" s="438"/>
    </row>
    <row r="465" spans="5:7" ht="14.25">
      <c r="E465" s="438"/>
      <c r="F465" s="438"/>
      <c r="G465" s="438"/>
    </row>
    <row r="466" spans="5:7" ht="14.25">
      <c r="E466" s="438"/>
      <c r="F466" s="438"/>
      <c r="G466" s="438"/>
    </row>
    <row r="467" spans="5:7" ht="14.25">
      <c r="E467" s="438"/>
      <c r="F467" s="438"/>
      <c r="G467" s="438"/>
    </row>
    <row r="468" spans="5:7" ht="14.25">
      <c r="E468" s="438"/>
      <c r="F468" s="438"/>
      <c r="G468" s="438"/>
    </row>
    <row r="469" spans="5:7" ht="14.25">
      <c r="E469" s="438"/>
      <c r="F469" s="438"/>
      <c r="G469" s="438"/>
    </row>
    <row r="470" spans="5:7" ht="14.25">
      <c r="E470" s="438"/>
      <c r="F470" s="438"/>
      <c r="G470" s="438"/>
    </row>
    <row r="471" spans="5:7" ht="14.25">
      <c r="E471" s="438"/>
      <c r="F471" s="438"/>
      <c r="G471" s="438"/>
    </row>
    <row r="472" spans="5:7" ht="14.25">
      <c r="E472" s="438"/>
      <c r="F472" s="438"/>
      <c r="G472" s="438"/>
    </row>
    <row r="473" spans="5:7" ht="14.25">
      <c r="E473" s="438"/>
      <c r="F473" s="438"/>
      <c r="G473" s="438"/>
    </row>
    <row r="474" spans="5:7" ht="14.25">
      <c r="E474" s="438"/>
      <c r="F474" s="438"/>
      <c r="G474" s="438"/>
    </row>
    <row r="475" spans="5:7" ht="14.25">
      <c r="E475" s="438"/>
      <c r="F475" s="438"/>
      <c r="G475" s="438"/>
    </row>
    <row r="476" spans="5:7" ht="14.25">
      <c r="E476" s="438"/>
      <c r="F476" s="438"/>
      <c r="G476" s="438"/>
    </row>
    <row r="477" spans="5:7" ht="14.25">
      <c r="E477" s="438"/>
      <c r="F477" s="438"/>
      <c r="G477" s="438"/>
    </row>
    <row r="478" spans="5:7" ht="14.25">
      <c r="E478" s="438"/>
      <c r="F478" s="438"/>
      <c r="G478" s="438"/>
    </row>
    <row r="479" spans="5:7" ht="14.25">
      <c r="E479" s="438"/>
      <c r="F479" s="438"/>
      <c r="G479" s="438"/>
    </row>
    <row r="480" spans="5:7" ht="14.25">
      <c r="E480" s="438"/>
      <c r="F480" s="438"/>
      <c r="G480" s="438"/>
    </row>
    <row r="481" spans="5:7" ht="14.25">
      <c r="E481" s="438"/>
      <c r="F481" s="438"/>
      <c r="G481" s="438"/>
    </row>
    <row r="482" spans="5:7" ht="14.25">
      <c r="E482" s="438"/>
      <c r="F482" s="438"/>
      <c r="G482" s="438"/>
    </row>
    <row r="483" spans="5:7" ht="14.25">
      <c r="E483" s="438"/>
      <c r="F483" s="438"/>
      <c r="G483" s="438"/>
    </row>
    <row r="484" spans="5:7" ht="14.25">
      <c r="E484" s="438"/>
      <c r="F484" s="438"/>
      <c r="G484" s="438"/>
    </row>
    <row r="485" spans="5:7" ht="14.25">
      <c r="E485" s="438"/>
      <c r="F485" s="438"/>
      <c r="G485" s="438"/>
    </row>
    <row r="486" spans="5:7" ht="14.25">
      <c r="E486" s="438"/>
      <c r="F486" s="438"/>
      <c r="G486" s="438"/>
    </row>
    <row r="487" spans="5:7" ht="14.25">
      <c r="E487" s="438"/>
      <c r="F487" s="438"/>
      <c r="G487" s="438"/>
    </row>
    <row r="488" spans="5:7" ht="14.25">
      <c r="E488" s="438"/>
      <c r="F488" s="438"/>
      <c r="G488" s="438"/>
    </row>
    <row r="489" spans="5:7" ht="14.25">
      <c r="E489" s="438"/>
      <c r="F489" s="438"/>
      <c r="G489" s="438"/>
    </row>
    <row r="490" spans="5:7" ht="14.25">
      <c r="E490" s="438"/>
      <c r="F490" s="438"/>
      <c r="G490" s="438"/>
    </row>
    <row r="491" spans="5:7" ht="14.25">
      <c r="E491" s="438"/>
      <c r="F491" s="438"/>
      <c r="G491" s="438"/>
    </row>
    <row r="492" spans="5:7" ht="14.25">
      <c r="E492" s="438"/>
      <c r="F492" s="438"/>
      <c r="G492" s="438"/>
    </row>
    <row r="493" spans="5:7" ht="14.25">
      <c r="E493" s="438"/>
      <c r="F493" s="438"/>
      <c r="G493" s="438"/>
    </row>
    <row r="494" spans="5:7" ht="14.25">
      <c r="E494" s="438"/>
      <c r="F494" s="438"/>
      <c r="G494" s="438"/>
    </row>
    <row r="495" spans="5:7" ht="14.25">
      <c r="E495" s="438"/>
      <c r="F495" s="438"/>
      <c r="G495" s="438"/>
    </row>
    <row r="496" spans="5:7" ht="14.25">
      <c r="E496" s="438"/>
      <c r="F496" s="438"/>
      <c r="G496" s="438"/>
    </row>
    <row r="497" spans="5:7" ht="14.25">
      <c r="E497" s="438"/>
      <c r="F497" s="438"/>
      <c r="G497" s="438"/>
    </row>
    <row r="498" spans="5:7" ht="14.25">
      <c r="E498" s="438"/>
      <c r="F498" s="438"/>
      <c r="G498" s="438"/>
    </row>
    <row r="499" spans="5:7" ht="14.25">
      <c r="E499" s="438"/>
      <c r="F499" s="438"/>
      <c r="G499" s="438"/>
    </row>
    <row r="500" spans="5:7" ht="14.25">
      <c r="E500" s="438"/>
      <c r="F500" s="438"/>
      <c r="G500" s="438"/>
    </row>
    <row r="501" spans="5:7" ht="14.25">
      <c r="E501" s="438"/>
      <c r="F501" s="438"/>
      <c r="G501" s="438"/>
    </row>
    <row r="502" spans="5:7" ht="14.25">
      <c r="E502" s="438"/>
      <c r="F502" s="438"/>
      <c r="G502" s="438"/>
    </row>
    <row r="503" spans="5:7" ht="14.25">
      <c r="E503" s="438"/>
      <c r="F503" s="438"/>
      <c r="G503" s="438"/>
    </row>
    <row r="504" spans="5:7" ht="14.25">
      <c r="E504" s="438"/>
      <c r="F504" s="438"/>
      <c r="G504" s="438"/>
    </row>
    <row r="505" spans="5:7" ht="14.25">
      <c r="E505" s="438"/>
      <c r="F505" s="438"/>
      <c r="G505" s="438"/>
    </row>
    <row r="506" spans="5:7" ht="14.25">
      <c r="E506" s="438"/>
      <c r="F506" s="438"/>
      <c r="G506" s="438"/>
    </row>
    <row r="507" spans="5:7" ht="14.25">
      <c r="E507" s="438"/>
      <c r="F507" s="438"/>
      <c r="G507" s="438"/>
    </row>
    <row r="508" spans="5:7" ht="14.25">
      <c r="E508" s="438"/>
      <c r="F508" s="438"/>
      <c r="G508" s="438"/>
    </row>
    <row r="509" spans="5:7" ht="14.25">
      <c r="E509" s="438"/>
      <c r="F509" s="438"/>
      <c r="G509" s="438"/>
    </row>
    <row r="510" spans="5:7" ht="14.25">
      <c r="E510" s="438"/>
      <c r="F510" s="438"/>
      <c r="G510" s="438"/>
    </row>
    <row r="511" spans="5:7" ht="14.25">
      <c r="E511" s="438"/>
      <c r="F511" s="438"/>
      <c r="G511" s="438"/>
    </row>
    <row r="512" spans="5:7" ht="14.25">
      <c r="E512" s="438"/>
      <c r="F512" s="438"/>
      <c r="G512" s="438"/>
    </row>
    <row r="513" spans="5:7" ht="14.25">
      <c r="E513" s="438"/>
      <c r="F513" s="438"/>
      <c r="G513" s="438"/>
    </row>
    <row r="514" spans="5:7" ht="14.25">
      <c r="E514" s="438"/>
      <c r="F514" s="438"/>
      <c r="G514" s="438"/>
    </row>
    <row r="515" spans="5:7" ht="14.25">
      <c r="E515" s="438"/>
      <c r="F515" s="438"/>
      <c r="G515" s="438"/>
    </row>
    <row r="516" spans="5:7" ht="14.25">
      <c r="E516" s="438"/>
      <c r="F516" s="438"/>
      <c r="G516" s="438"/>
    </row>
    <row r="517" spans="5:7" ht="14.25">
      <c r="E517" s="438"/>
      <c r="F517" s="438"/>
      <c r="G517" s="438"/>
    </row>
    <row r="518" spans="5:7" ht="14.25">
      <c r="E518" s="438"/>
      <c r="F518" s="438"/>
      <c r="G518" s="438"/>
    </row>
    <row r="519" spans="5:7" ht="14.25">
      <c r="E519" s="438"/>
      <c r="F519" s="438"/>
      <c r="G519" s="438"/>
    </row>
    <row r="520" spans="5:7" ht="14.25">
      <c r="E520" s="438"/>
      <c r="F520" s="438"/>
      <c r="G520" s="438"/>
    </row>
    <row r="521" spans="5:7" ht="14.25">
      <c r="E521" s="438"/>
      <c r="F521" s="438"/>
      <c r="G521" s="438"/>
    </row>
    <row r="522" spans="5:7" ht="14.25">
      <c r="E522" s="438"/>
      <c r="F522" s="438"/>
      <c r="G522" s="438"/>
    </row>
    <row r="523" spans="5:7" ht="14.25">
      <c r="E523" s="438"/>
      <c r="F523" s="438"/>
      <c r="G523" s="438"/>
    </row>
    <row r="524" spans="5:7" ht="14.25">
      <c r="E524" s="438"/>
      <c r="F524" s="438"/>
      <c r="G524" s="438"/>
    </row>
    <row r="525" spans="5:7" ht="14.25">
      <c r="E525" s="438"/>
      <c r="F525" s="438"/>
      <c r="G525" s="438"/>
    </row>
    <row r="526" spans="5:7" ht="14.25">
      <c r="E526" s="438"/>
      <c r="F526" s="438"/>
      <c r="G526" s="438"/>
    </row>
    <row r="527" spans="5:7" ht="14.25">
      <c r="E527" s="438"/>
      <c r="F527" s="438"/>
      <c r="G527" s="438"/>
    </row>
    <row r="528" spans="5:7" ht="14.25">
      <c r="E528" s="438"/>
      <c r="F528" s="438"/>
      <c r="G528" s="438"/>
    </row>
    <row r="529" spans="5:7" ht="14.25">
      <c r="E529" s="438"/>
      <c r="F529" s="438"/>
      <c r="G529" s="438"/>
    </row>
    <row r="530" spans="5:7" ht="14.25">
      <c r="E530" s="438"/>
      <c r="F530" s="438"/>
      <c r="G530" s="438"/>
    </row>
    <row r="531" spans="5:7" ht="14.25">
      <c r="E531" s="438"/>
      <c r="F531" s="438"/>
      <c r="G531" s="438"/>
    </row>
    <row r="532" spans="5:7" ht="14.25">
      <c r="E532" s="438"/>
      <c r="F532" s="438"/>
      <c r="G532" s="438"/>
    </row>
    <row r="533" spans="5:7" ht="14.25">
      <c r="E533" s="438"/>
      <c r="F533" s="438"/>
      <c r="G533" s="438"/>
    </row>
    <row r="534" spans="5:7" ht="14.25">
      <c r="E534" s="438"/>
      <c r="F534" s="438"/>
      <c r="G534" s="438"/>
    </row>
    <row r="535" spans="5:7" ht="14.25">
      <c r="E535" s="438"/>
      <c r="F535" s="438"/>
      <c r="G535" s="438"/>
    </row>
    <row r="536" spans="5:7" ht="14.25">
      <c r="E536" s="438"/>
      <c r="F536" s="438"/>
      <c r="G536" s="438"/>
    </row>
    <row r="537" spans="5:7" ht="14.25">
      <c r="E537" s="438"/>
      <c r="F537" s="438"/>
      <c r="G537" s="438"/>
    </row>
    <row r="538" spans="5:7" ht="14.25">
      <c r="E538" s="438"/>
      <c r="F538" s="438"/>
      <c r="G538" s="438"/>
    </row>
    <row r="539" spans="5:7" ht="14.25">
      <c r="E539" s="438"/>
      <c r="F539" s="438"/>
      <c r="G539" s="438"/>
    </row>
    <row r="540" spans="5:7" ht="14.25">
      <c r="E540" s="438"/>
      <c r="F540" s="438"/>
      <c r="G540" s="438"/>
    </row>
    <row r="541" spans="5:7" ht="14.25">
      <c r="E541" s="438"/>
      <c r="F541" s="438"/>
      <c r="G541" s="438"/>
    </row>
    <row r="542" spans="5:7" ht="14.25">
      <c r="E542" s="438"/>
      <c r="F542" s="438"/>
      <c r="G542" s="438"/>
    </row>
    <row r="543" spans="5:7" ht="14.25">
      <c r="E543" s="438"/>
      <c r="F543" s="438"/>
      <c r="G543" s="438"/>
    </row>
    <row r="544" spans="5:7" ht="14.25">
      <c r="E544" s="438"/>
      <c r="F544" s="438"/>
      <c r="G544" s="438"/>
    </row>
    <row r="545" spans="5:7" ht="14.25">
      <c r="E545" s="438"/>
      <c r="F545" s="438"/>
      <c r="G545" s="438"/>
    </row>
    <row r="546" spans="5:7" ht="14.25">
      <c r="E546" s="438"/>
      <c r="F546" s="438"/>
      <c r="G546" s="438"/>
    </row>
    <row r="547" spans="5:7" ht="14.25">
      <c r="E547" s="438"/>
      <c r="F547" s="438"/>
      <c r="G547" s="438"/>
    </row>
    <row r="548" spans="5:7" ht="14.25">
      <c r="E548" s="438"/>
      <c r="F548" s="438"/>
      <c r="G548" s="438"/>
    </row>
    <row r="549" spans="5:7" ht="14.25">
      <c r="E549" s="438"/>
      <c r="F549" s="438"/>
      <c r="G549" s="438"/>
    </row>
    <row r="550" spans="5:7" ht="14.25">
      <c r="E550" s="438"/>
      <c r="F550" s="438"/>
      <c r="G550" s="438"/>
    </row>
    <row r="551" spans="5:7" ht="14.25">
      <c r="E551" s="438"/>
      <c r="F551" s="438"/>
      <c r="G551" s="438"/>
    </row>
    <row r="552" spans="5:7" ht="14.25">
      <c r="E552" s="438"/>
      <c r="F552" s="438"/>
      <c r="G552" s="438"/>
    </row>
    <row r="553" spans="5:7" ht="14.25">
      <c r="E553" s="438"/>
      <c r="F553" s="438"/>
      <c r="G553" s="438"/>
    </row>
    <row r="554" spans="5:7" ht="14.25">
      <c r="E554" s="438"/>
      <c r="F554" s="438"/>
      <c r="G554" s="438"/>
    </row>
    <row r="555" spans="5:7" ht="14.25">
      <c r="E555" s="438"/>
      <c r="F555" s="438"/>
      <c r="G555" s="438"/>
    </row>
    <row r="556" spans="5:7" ht="14.25">
      <c r="E556" s="438"/>
      <c r="F556" s="438"/>
      <c r="G556" s="438"/>
    </row>
    <row r="557" spans="5:7" ht="14.25">
      <c r="E557" s="438"/>
      <c r="F557" s="438"/>
      <c r="G557" s="438"/>
    </row>
    <row r="558" spans="5:7" ht="14.25">
      <c r="E558" s="438"/>
      <c r="F558" s="438"/>
      <c r="G558" s="438"/>
    </row>
    <row r="559" spans="5:7" ht="14.25">
      <c r="E559" s="438"/>
      <c r="F559" s="438"/>
      <c r="G559" s="438"/>
    </row>
    <row r="560" spans="5:7" ht="14.25">
      <c r="E560" s="438"/>
      <c r="F560" s="438"/>
      <c r="G560" s="438"/>
    </row>
    <row r="561" spans="5:7" ht="14.25">
      <c r="E561" s="438"/>
      <c r="F561" s="438"/>
      <c r="G561" s="438"/>
    </row>
    <row r="562" spans="5:7" ht="14.25">
      <c r="E562" s="438"/>
      <c r="F562" s="438"/>
      <c r="G562" s="438"/>
    </row>
    <row r="563" spans="5:7" ht="14.25">
      <c r="E563" s="438"/>
      <c r="F563" s="438"/>
      <c r="G563" s="438"/>
    </row>
    <row r="564" spans="5:7" ht="14.25">
      <c r="E564" s="438"/>
      <c r="F564" s="438"/>
      <c r="G564" s="438"/>
    </row>
    <row r="565" spans="5:7" ht="14.25">
      <c r="E565" s="438"/>
      <c r="F565" s="438"/>
      <c r="G565" s="438"/>
    </row>
    <row r="566" spans="5:7" ht="14.25">
      <c r="E566" s="438"/>
      <c r="F566" s="438"/>
      <c r="G566" s="438"/>
    </row>
    <row r="567" spans="5:7" ht="14.25">
      <c r="E567" s="438"/>
      <c r="F567" s="438"/>
      <c r="G567" s="438"/>
    </row>
    <row r="568" spans="5:7" ht="14.25">
      <c r="E568" s="438"/>
      <c r="F568" s="438"/>
      <c r="G568" s="438"/>
    </row>
    <row r="569" spans="5:7" ht="14.25">
      <c r="E569" s="438"/>
      <c r="F569" s="438"/>
      <c r="G569" s="438"/>
    </row>
    <row r="570" spans="5:7" ht="14.25">
      <c r="E570" s="438"/>
      <c r="F570" s="438"/>
      <c r="G570" s="438"/>
    </row>
    <row r="571" spans="5:7" ht="14.25">
      <c r="E571" s="438"/>
      <c r="F571" s="438"/>
      <c r="G571" s="438"/>
    </row>
    <row r="572" spans="5:7" ht="14.25">
      <c r="E572" s="438"/>
      <c r="F572" s="438"/>
      <c r="G572" s="438"/>
    </row>
    <row r="573" spans="5:7" ht="14.25">
      <c r="E573" s="438"/>
      <c r="F573" s="438"/>
      <c r="G573" s="438"/>
    </row>
    <row r="574" spans="5:7" ht="14.25">
      <c r="E574" s="438"/>
      <c r="F574" s="438"/>
      <c r="G574" s="438"/>
    </row>
    <row r="575" spans="5:7" ht="14.25">
      <c r="E575" s="438"/>
      <c r="F575" s="438"/>
      <c r="G575" s="438"/>
    </row>
    <row r="576" spans="5:7" ht="14.25">
      <c r="E576" s="438"/>
      <c r="F576" s="438"/>
      <c r="G576" s="438"/>
    </row>
    <row r="577" spans="5:7" ht="14.25">
      <c r="E577" s="438"/>
      <c r="F577" s="438"/>
      <c r="G577" s="438"/>
    </row>
    <row r="578" spans="5:7" ht="14.25">
      <c r="E578" s="438"/>
      <c r="F578" s="438"/>
      <c r="G578" s="438"/>
    </row>
    <row r="579" spans="5:7" ht="14.25">
      <c r="E579" s="438"/>
      <c r="F579" s="438"/>
      <c r="G579" s="438"/>
    </row>
    <row r="580" spans="5:7" ht="14.25">
      <c r="E580" s="438"/>
      <c r="F580" s="438"/>
      <c r="G580" s="438"/>
    </row>
    <row r="581" spans="5:7" ht="14.25">
      <c r="E581" s="438"/>
      <c r="F581" s="438"/>
      <c r="G581" s="438"/>
    </row>
    <row r="582" spans="5:7" ht="14.25">
      <c r="E582" s="438"/>
      <c r="F582" s="438"/>
      <c r="G582" s="438"/>
    </row>
    <row r="583" spans="5:7" ht="14.25">
      <c r="E583" s="438"/>
      <c r="F583" s="438"/>
      <c r="G583" s="438"/>
    </row>
    <row r="584" spans="5:7" ht="14.25">
      <c r="E584" s="438"/>
      <c r="F584" s="438"/>
      <c r="G584" s="438"/>
    </row>
    <row r="585" spans="5:7" ht="14.25">
      <c r="E585" s="438"/>
      <c r="F585" s="438"/>
      <c r="G585" s="438"/>
    </row>
    <row r="586" spans="5:7" ht="14.25">
      <c r="E586" s="438"/>
      <c r="F586" s="438"/>
      <c r="G586" s="438"/>
    </row>
    <row r="587" spans="5:7" ht="14.25">
      <c r="E587" s="438"/>
      <c r="F587" s="438"/>
      <c r="G587" s="438"/>
    </row>
    <row r="588" spans="5:7" ht="14.25">
      <c r="E588" s="438"/>
      <c r="F588" s="438"/>
      <c r="G588" s="438"/>
    </row>
    <row r="589" spans="5:7" ht="14.25">
      <c r="E589" s="438"/>
      <c r="F589" s="438"/>
      <c r="G589" s="438"/>
    </row>
    <row r="590" spans="5:7" ht="14.25">
      <c r="E590" s="438"/>
      <c r="F590" s="438"/>
      <c r="G590" s="438"/>
    </row>
    <row r="591" spans="5:7" ht="14.25">
      <c r="E591" s="438"/>
      <c r="F591" s="438"/>
      <c r="G591" s="438"/>
    </row>
    <row r="592" spans="5:7" ht="14.25">
      <c r="E592" s="438"/>
      <c r="F592" s="438"/>
      <c r="G592" s="438"/>
    </row>
    <row r="593" spans="5:7" ht="14.25">
      <c r="E593" s="438"/>
      <c r="F593" s="438"/>
      <c r="G593" s="438"/>
    </row>
    <row r="594" spans="5:7" ht="14.25">
      <c r="E594" s="438"/>
      <c r="F594" s="438"/>
      <c r="G594" s="438"/>
    </row>
    <row r="595" spans="5:7" ht="14.25">
      <c r="E595" s="438"/>
      <c r="F595" s="438"/>
      <c r="G595" s="438"/>
    </row>
    <row r="596" spans="5:7" ht="14.25">
      <c r="E596" s="438"/>
      <c r="F596" s="438"/>
      <c r="G596" s="438"/>
    </row>
    <row r="597" spans="5:7" ht="14.25">
      <c r="E597" s="438"/>
      <c r="F597" s="438"/>
      <c r="G597" s="438"/>
    </row>
    <row r="598" spans="5:7" ht="14.25">
      <c r="E598" s="438"/>
      <c r="F598" s="438"/>
      <c r="G598" s="438"/>
    </row>
    <row r="599" spans="5:7" ht="14.25">
      <c r="E599" s="438"/>
      <c r="F599" s="438"/>
      <c r="G599" s="438"/>
    </row>
    <row r="600" spans="5:7" ht="14.25">
      <c r="E600" s="438"/>
      <c r="F600" s="438"/>
      <c r="G600" s="438"/>
    </row>
    <row r="601" spans="5:7" ht="14.25">
      <c r="E601" s="438"/>
      <c r="F601" s="438"/>
      <c r="G601" s="438"/>
    </row>
    <row r="602" spans="5:7" ht="14.25">
      <c r="E602" s="438"/>
      <c r="F602" s="438"/>
      <c r="G602" s="438"/>
    </row>
    <row r="603" spans="5:7" ht="14.25">
      <c r="E603" s="438"/>
      <c r="F603" s="438"/>
      <c r="G603" s="438"/>
    </row>
    <row r="604" spans="5:7" ht="14.25">
      <c r="E604" s="438"/>
      <c r="F604" s="438"/>
      <c r="G604" s="438"/>
    </row>
    <row r="605" spans="5:7" ht="14.25">
      <c r="E605" s="438"/>
      <c r="F605" s="438"/>
      <c r="G605" s="438"/>
    </row>
    <row r="606" spans="5:7" ht="14.25">
      <c r="E606" s="438"/>
      <c r="F606" s="438"/>
      <c r="G606" s="438"/>
    </row>
    <row r="607" spans="5:7" ht="14.25">
      <c r="E607" s="438"/>
      <c r="F607" s="438"/>
      <c r="G607" s="438"/>
    </row>
    <row r="608" spans="5:7" ht="14.25">
      <c r="E608" s="438"/>
      <c r="F608" s="438"/>
      <c r="G608" s="438"/>
    </row>
    <row r="609" spans="5:7" ht="14.25">
      <c r="E609" s="438"/>
      <c r="F609" s="438"/>
      <c r="G609" s="438"/>
    </row>
    <row r="610" spans="5:7" ht="14.25">
      <c r="E610" s="438"/>
      <c r="F610" s="438"/>
      <c r="G610" s="438"/>
    </row>
    <row r="611" spans="5:7" ht="14.25">
      <c r="E611" s="438"/>
      <c r="F611" s="438"/>
      <c r="G611" s="438"/>
    </row>
    <row r="612" spans="5:7" ht="14.25">
      <c r="E612" s="438"/>
      <c r="F612" s="438"/>
      <c r="G612" s="438"/>
    </row>
    <row r="613" spans="5:7" ht="14.25">
      <c r="E613" s="438"/>
      <c r="F613" s="438"/>
      <c r="G613" s="438"/>
    </row>
    <row r="614" spans="5:7" ht="14.25">
      <c r="E614" s="438"/>
      <c r="F614" s="438"/>
      <c r="G614" s="438"/>
    </row>
    <row r="615" spans="5:7" ht="14.25">
      <c r="E615" s="438"/>
      <c r="F615" s="438"/>
      <c r="G615" s="438"/>
    </row>
    <row r="616" spans="5:7" ht="14.25">
      <c r="E616" s="438"/>
      <c r="F616" s="438"/>
      <c r="G616" s="438"/>
    </row>
    <row r="617" spans="5:7" ht="14.25">
      <c r="E617" s="438"/>
      <c r="F617" s="438"/>
      <c r="G617" s="438"/>
    </row>
    <row r="618" spans="5:7" ht="14.25">
      <c r="E618" s="438"/>
      <c r="F618" s="438"/>
      <c r="G618" s="438"/>
    </row>
    <row r="619" spans="5:7" ht="14.25">
      <c r="E619" s="438"/>
      <c r="F619" s="438"/>
      <c r="G619" s="438"/>
    </row>
    <row r="620" spans="5:7" ht="14.25">
      <c r="E620" s="438"/>
      <c r="F620" s="438"/>
      <c r="G620" s="438"/>
    </row>
    <row r="621" spans="5:7" ht="14.25">
      <c r="E621" s="438"/>
      <c r="F621" s="438"/>
      <c r="G621" s="438"/>
    </row>
    <row r="622" spans="5:7" ht="14.25">
      <c r="E622" s="438"/>
      <c r="F622" s="438"/>
      <c r="G622" s="438"/>
    </row>
    <row r="623" spans="5:7" ht="14.25">
      <c r="E623" s="438"/>
      <c r="F623" s="438"/>
      <c r="G623" s="438"/>
    </row>
    <row r="624" spans="5:7" ht="14.25">
      <c r="E624" s="438"/>
      <c r="F624" s="438"/>
      <c r="G624" s="438"/>
    </row>
    <row r="625" spans="5:7" ht="14.25">
      <c r="E625" s="438"/>
      <c r="F625" s="438"/>
      <c r="G625" s="438"/>
    </row>
    <row r="626" spans="5:7" ht="14.25">
      <c r="E626" s="438"/>
      <c r="F626" s="438"/>
      <c r="G626" s="438"/>
    </row>
    <row r="627" spans="5:7" ht="14.25">
      <c r="E627" s="438"/>
      <c r="F627" s="438"/>
      <c r="G627" s="438"/>
    </row>
    <row r="628" spans="5:7" ht="14.25">
      <c r="E628" s="438"/>
      <c r="F628" s="438"/>
      <c r="G628" s="438"/>
    </row>
    <row r="629" spans="5:7" ht="14.25">
      <c r="E629" s="438"/>
      <c r="F629" s="438"/>
      <c r="G629" s="438"/>
    </row>
    <row r="630" spans="5:7" ht="14.25">
      <c r="E630" s="438"/>
      <c r="F630" s="438"/>
      <c r="G630" s="438"/>
    </row>
    <row r="631" spans="5:7" ht="14.25">
      <c r="E631" s="438"/>
      <c r="F631" s="438"/>
      <c r="G631" s="438"/>
    </row>
    <row r="632" spans="5:7" ht="14.25">
      <c r="E632" s="438"/>
      <c r="F632" s="438"/>
      <c r="G632" s="438"/>
    </row>
    <row r="633" spans="5:7" ht="14.25">
      <c r="E633" s="438"/>
      <c r="F633" s="438"/>
      <c r="G633" s="438"/>
    </row>
    <row r="634" spans="5:7" ht="14.25">
      <c r="E634" s="438"/>
      <c r="F634" s="438"/>
      <c r="G634" s="438"/>
    </row>
    <row r="635" spans="5:7" ht="14.25">
      <c r="E635" s="438"/>
      <c r="F635" s="438"/>
      <c r="G635" s="438"/>
    </row>
    <row r="636" spans="5:7" ht="14.25">
      <c r="E636" s="438"/>
      <c r="F636" s="438"/>
      <c r="G636" s="438"/>
    </row>
    <row r="637" spans="5:7" ht="14.25">
      <c r="E637" s="438"/>
      <c r="F637" s="438"/>
      <c r="G637" s="438"/>
    </row>
    <row r="638" spans="5:7" ht="14.25">
      <c r="E638" s="438"/>
      <c r="F638" s="438"/>
      <c r="G638" s="438"/>
    </row>
    <row r="639" spans="5:7" ht="14.25">
      <c r="E639" s="438"/>
      <c r="F639" s="438"/>
      <c r="G639" s="438"/>
    </row>
    <row r="640" spans="5:7" ht="14.25">
      <c r="E640" s="438"/>
      <c r="F640" s="438"/>
      <c r="G640" s="438"/>
    </row>
    <row r="641" spans="5:7" ht="14.25">
      <c r="E641" s="438"/>
      <c r="F641" s="438"/>
      <c r="G641" s="438"/>
    </row>
    <row r="642" spans="5:7" ht="14.25">
      <c r="E642" s="438"/>
      <c r="F642" s="438"/>
      <c r="G642" s="438"/>
    </row>
    <row r="643" spans="5:7" ht="14.25">
      <c r="E643" s="438"/>
      <c r="F643" s="438"/>
      <c r="G643" s="438"/>
    </row>
    <row r="644" spans="5:7" ht="14.25">
      <c r="E644" s="438"/>
      <c r="F644" s="438"/>
      <c r="G644" s="438"/>
    </row>
    <row r="645" spans="5:7" ht="14.25">
      <c r="E645" s="438"/>
      <c r="F645" s="438"/>
      <c r="G645" s="438"/>
    </row>
    <row r="646" spans="5:7" ht="14.25">
      <c r="E646" s="438"/>
      <c r="F646" s="438"/>
      <c r="G646" s="438"/>
    </row>
    <row r="647" spans="5:7" ht="14.25">
      <c r="E647" s="438"/>
      <c r="F647" s="438"/>
      <c r="G647" s="438"/>
    </row>
    <row r="648" spans="5:7" ht="14.25">
      <c r="E648" s="438"/>
      <c r="F648" s="438"/>
      <c r="G648" s="438"/>
    </row>
    <row r="649" spans="5:7" ht="14.25">
      <c r="E649" s="438"/>
      <c r="F649" s="438"/>
      <c r="G649" s="438"/>
    </row>
    <row r="650" spans="5:7" ht="14.25">
      <c r="E650" s="438"/>
      <c r="F650" s="438"/>
      <c r="G650" s="438"/>
    </row>
    <row r="651" spans="5:7" ht="14.25">
      <c r="E651" s="438"/>
      <c r="F651" s="438"/>
      <c r="G651" s="438"/>
    </row>
    <row r="652" spans="5:7" ht="14.25">
      <c r="E652" s="438"/>
      <c r="F652" s="438"/>
      <c r="G652" s="438"/>
    </row>
    <row r="653" spans="5:7" ht="14.25">
      <c r="E653" s="438"/>
      <c r="F653" s="438"/>
      <c r="G653" s="438"/>
    </row>
    <row r="654" spans="5:7" ht="14.25">
      <c r="E654" s="438"/>
      <c r="F654" s="438"/>
      <c r="G654" s="438"/>
    </row>
    <row r="655" spans="5:7" ht="14.25">
      <c r="E655" s="438"/>
      <c r="F655" s="438"/>
      <c r="G655" s="438"/>
    </row>
    <row r="656" spans="5:7" ht="14.25">
      <c r="E656" s="438"/>
      <c r="F656" s="438"/>
      <c r="G656" s="438"/>
    </row>
    <row r="657" spans="5:7" ht="14.25">
      <c r="E657" s="438"/>
      <c r="F657" s="438"/>
      <c r="G657" s="438"/>
    </row>
    <row r="658" spans="5:7" ht="14.25">
      <c r="E658" s="438"/>
      <c r="F658" s="438"/>
      <c r="G658" s="438"/>
    </row>
    <row r="659" spans="5:7" ht="14.25">
      <c r="E659" s="438"/>
      <c r="F659" s="438"/>
      <c r="G659" s="438"/>
    </row>
    <row r="660" spans="5:7" ht="14.25">
      <c r="E660" s="438"/>
      <c r="F660" s="438"/>
      <c r="G660" s="438"/>
    </row>
    <row r="661" spans="5:7" ht="14.25">
      <c r="E661" s="438"/>
      <c r="F661" s="438"/>
      <c r="G661" s="438"/>
    </row>
    <row r="662" spans="5:7" ht="14.25">
      <c r="E662" s="438"/>
      <c r="F662" s="438"/>
      <c r="G662" s="438"/>
    </row>
    <row r="663" spans="5:7" ht="14.25">
      <c r="E663" s="438"/>
      <c r="F663" s="438"/>
      <c r="G663" s="438"/>
    </row>
    <row r="664" spans="5:7" ht="14.25">
      <c r="E664" s="438"/>
      <c r="F664" s="438"/>
      <c r="G664" s="438"/>
    </row>
    <row r="665" spans="5:7" ht="14.25">
      <c r="E665" s="438"/>
      <c r="F665" s="438"/>
      <c r="G665" s="438"/>
    </row>
    <row r="666" spans="5:7" ht="14.25">
      <c r="E666" s="438"/>
      <c r="F666" s="438"/>
      <c r="G666" s="438"/>
    </row>
    <row r="667" spans="5:7" ht="14.25">
      <c r="E667" s="438"/>
      <c r="F667" s="438"/>
      <c r="G667" s="438"/>
    </row>
    <row r="668" spans="5:7" ht="14.25">
      <c r="E668" s="438"/>
      <c r="F668" s="438"/>
      <c r="G668" s="438"/>
    </row>
    <row r="669" spans="5:7" ht="14.25">
      <c r="E669" s="438"/>
      <c r="F669" s="438"/>
      <c r="G669" s="438"/>
    </row>
    <row r="670" spans="5:7" ht="14.25">
      <c r="E670" s="438"/>
      <c r="F670" s="438"/>
      <c r="G670" s="438"/>
    </row>
    <row r="671" spans="5:7" ht="14.25">
      <c r="E671" s="438"/>
      <c r="F671" s="438"/>
      <c r="G671" s="438"/>
    </row>
    <row r="672" spans="5:7" ht="14.25">
      <c r="E672" s="438"/>
      <c r="F672" s="438"/>
      <c r="G672" s="438"/>
    </row>
    <row r="673" spans="5:7" ht="14.25">
      <c r="E673" s="438"/>
      <c r="F673" s="438"/>
      <c r="G673" s="438"/>
    </row>
    <row r="674" spans="5:7" ht="14.25">
      <c r="E674" s="438"/>
      <c r="F674" s="438"/>
      <c r="G674" s="438"/>
    </row>
    <row r="675" spans="5:7" ht="14.25">
      <c r="E675" s="438"/>
      <c r="F675" s="438"/>
      <c r="G675" s="438"/>
    </row>
    <row r="676" spans="5:7" ht="14.25">
      <c r="E676" s="438"/>
      <c r="F676" s="438"/>
      <c r="G676" s="438"/>
    </row>
    <row r="677" spans="5:7" ht="14.25">
      <c r="E677" s="438"/>
      <c r="F677" s="438"/>
      <c r="G677" s="438"/>
    </row>
    <row r="678" spans="5:7" ht="14.25">
      <c r="E678" s="438"/>
      <c r="F678" s="438"/>
      <c r="G678" s="438"/>
    </row>
    <row r="679" spans="5:7" ht="14.25">
      <c r="E679" s="438"/>
      <c r="F679" s="438"/>
      <c r="G679" s="438"/>
    </row>
    <row r="680" spans="5:7" ht="14.25">
      <c r="E680" s="438"/>
      <c r="F680" s="438"/>
      <c r="G680" s="438"/>
    </row>
    <row r="681" spans="5:7" ht="14.25">
      <c r="E681" s="438"/>
      <c r="F681" s="438"/>
      <c r="G681" s="438"/>
    </row>
    <row r="682" spans="5:7" ht="14.25">
      <c r="E682" s="438"/>
      <c r="F682" s="438"/>
      <c r="G682" s="438"/>
    </row>
    <row r="683" spans="5:7" ht="14.25">
      <c r="E683" s="438"/>
      <c r="F683" s="438"/>
      <c r="G683" s="438"/>
    </row>
    <row r="684" spans="5:7" ht="14.25">
      <c r="E684" s="438"/>
      <c r="F684" s="438"/>
      <c r="G684" s="438"/>
    </row>
    <row r="685" spans="5:7" ht="14.25">
      <c r="E685" s="438"/>
      <c r="F685" s="438"/>
      <c r="G685" s="438"/>
    </row>
    <row r="686" spans="5:7" ht="14.25">
      <c r="E686" s="438"/>
      <c r="F686" s="438"/>
      <c r="G686" s="438"/>
    </row>
    <row r="687" spans="5:7" ht="14.25">
      <c r="E687" s="438"/>
      <c r="F687" s="438"/>
      <c r="G687" s="438"/>
    </row>
    <row r="688" spans="5:7" ht="14.25">
      <c r="E688" s="438"/>
      <c r="F688" s="438"/>
      <c r="G688" s="438"/>
    </row>
    <row r="689" spans="5:7" ht="14.25">
      <c r="E689" s="438"/>
      <c r="F689" s="438"/>
      <c r="G689" s="438"/>
    </row>
    <row r="690" spans="5:7" ht="14.25">
      <c r="E690" s="438"/>
      <c r="F690" s="438"/>
      <c r="G690" s="438"/>
    </row>
    <row r="691" spans="5:7" ht="14.25">
      <c r="E691" s="438"/>
      <c r="F691" s="438"/>
      <c r="G691" s="438"/>
    </row>
    <row r="692" spans="5:7" ht="14.25">
      <c r="E692" s="438"/>
      <c r="F692" s="438"/>
      <c r="G692" s="438"/>
    </row>
    <row r="693" spans="5:7" ht="14.25">
      <c r="E693" s="438"/>
      <c r="F693" s="438"/>
      <c r="G693" s="438"/>
    </row>
    <row r="694" spans="5:7" ht="14.25">
      <c r="E694" s="438"/>
      <c r="F694" s="438"/>
      <c r="G694" s="438"/>
    </row>
    <row r="695" spans="5:7" ht="14.25">
      <c r="E695" s="438"/>
      <c r="F695" s="438"/>
      <c r="G695" s="438"/>
    </row>
    <row r="696" spans="5:7" ht="14.25">
      <c r="E696" s="438"/>
      <c r="F696" s="438"/>
      <c r="G696" s="438"/>
    </row>
    <row r="697" spans="5:7" ht="14.25">
      <c r="E697" s="438"/>
      <c r="F697" s="438"/>
      <c r="G697" s="438"/>
    </row>
    <row r="698" spans="5:7" ht="14.25">
      <c r="E698" s="438"/>
      <c r="F698" s="438"/>
      <c r="G698" s="438"/>
    </row>
    <row r="699" spans="5:7" ht="14.25">
      <c r="E699" s="438"/>
      <c r="F699" s="438"/>
      <c r="G699" s="438"/>
    </row>
    <row r="700" spans="5:7" ht="14.25">
      <c r="E700" s="438"/>
      <c r="F700" s="438"/>
      <c r="G700" s="438"/>
    </row>
    <row r="701" spans="5:7" ht="14.25">
      <c r="E701" s="438"/>
      <c r="F701" s="438"/>
      <c r="G701" s="438"/>
    </row>
    <row r="702" spans="5:7" ht="14.25">
      <c r="E702" s="438"/>
      <c r="F702" s="438"/>
      <c r="G702" s="438"/>
    </row>
    <row r="703" spans="5:7" ht="14.25">
      <c r="E703" s="438"/>
      <c r="F703" s="438"/>
      <c r="G703" s="438"/>
    </row>
    <row r="704" spans="5:7" ht="14.25">
      <c r="E704" s="438"/>
      <c r="F704" s="438"/>
      <c r="G704" s="438"/>
    </row>
    <row r="705" spans="5:7" ht="14.25">
      <c r="E705" s="438"/>
      <c r="F705" s="438"/>
      <c r="G705" s="438"/>
    </row>
    <row r="706" spans="5:7" ht="14.25">
      <c r="E706" s="438"/>
      <c r="F706" s="438"/>
      <c r="G706" s="438"/>
    </row>
    <row r="707" spans="5:7" ht="14.25">
      <c r="E707" s="438"/>
      <c r="F707" s="438"/>
      <c r="G707" s="438"/>
    </row>
    <row r="708" spans="5:7" ht="14.25">
      <c r="E708" s="438"/>
      <c r="F708" s="438"/>
      <c r="G708" s="438"/>
    </row>
    <row r="709" spans="5:7" ht="14.25">
      <c r="E709" s="438"/>
      <c r="F709" s="438"/>
      <c r="G709" s="438"/>
    </row>
    <row r="710" spans="5:7" ht="14.25">
      <c r="E710" s="438"/>
      <c r="F710" s="438"/>
      <c r="G710" s="438"/>
    </row>
    <row r="711" spans="5:7" ht="14.25">
      <c r="E711" s="438"/>
      <c r="F711" s="438"/>
      <c r="G711" s="438"/>
    </row>
    <row r="712" spans="5:7" ht="14.25">
      <c r="E712" s="438"/>
      <c r="F712" s="438"/>
      <c r="G712" s="438"/>
    </row>
    <row r="713" spans="5:7" ht="14.25">
      <c r="E713" s="438"/>
      <c r="F713" s="438"/>
      <c r="G713" s="438"/>
    </row>
    <row r="714" spans="5:7" ht="14.25">
      <c r="E714" s="438"/>
      <c r="F714" s="438"/>
      <c r="G714" s="438"/>
    </row>
    <row r="715" spans="5:7" ht="14.25">
      <c r="E715" s="438"/>
      <c r="F715" s="438"/>
      <c r="G715" s="438"/>
    </row>
    <row r="716" spans="5:7" ht="14.25">
      <c r="E716" s="438"/>
      <c r="F716" s="438"/>
      <c r="G716" s="438"/>
    </row>
    <row r="717" spans="5:7" ht="14.25">
      <c r="E717" s="438"/>
      <c r="F717" s="438"/>
      <c r="G717" s="438"/>
    </row>
    <row r="718" spans="5:7" ht="14.25">
      <c r="E718" s="438"/>
      <c r="F718" s="438"/>
      <c r="G718" s="438"/>
    </row>
    <row r="719" spans="5:7" ht="14.25">
      <c r="E719" s="438"/>
      <c r="F719" s="438"/>
      <c r="G719" s="438"/>
    </row>
    <row r="720" spans="5:7" ht="14.25">
      <c r="E720" s="438"/>
      <c r="F720" s="438"/>
      <c r="G720" s="438"/>
    </row>
    <row r="721" spans="5:7" ht="14.25">
      <c r="E721" s="438"/>
      <c r="F721" s="438"/>
      <c r="G721" s="438"/>
    </row>
    <row r="722" spans="5:7" ht="14.25">
      <c r="E722" s="438"/>
      <c r="F722" s="438"/>
      <c r="G722" s="438"/>
    </row>
    <row r="723" spans="5:7" ht="14.25">
      <c r="E723" s="438"/>
      <c r="F723" s="438"/>
      <c r="G723" s="438"/>
    </row>
    <row r="724" spans="5:7" ht="14.25">
      <c r="E724" s="438"/>
      <c r="F724" s="438"/>
      <c r="G724" s="438"/>
    </row>
    <row r="725" spans="5:7" ht="14.25">
      <c r="E725" s="438"/>
      <c r="F725" s="438"/>
      <c r="G725" s="438"/>
    </row>
    <row r="726" spans="5:7" ht="14.25">
      <c r="E726" s="438"/>
      <c r="F726" s="438"/>
      <c r="G726" s="438"/>
    </row>
    <row r="727" spans="5:7" ht="14.25">
      <c r="E727" s="438"/>
      <c r="F727" s="438"/>
      <c r="G727" s="438"/>
    </row>
    <row r="728" spans="5:7" ht="14.25">
      <c r="E728" s="438"/>
      <c r="F728" s="438"/>
      <c r="G728" s="438"/>
    </row>
    <row r="729" spans="5:7" ht="14.25">
      <c r="E729" s="438"/>
      <c r="F729" s="438"/>
      <c r="G729" s="438"/>
    </row>
    <row r="730" spans="5:7" ht="14.25">
      <c r="E730" s="438"/>
      <c r="F730" s="438"/>
      <c r="G730" s="438"/>
    </row>
    <row r="731" spans="5:7" ht="14.25">
      <c r="E731" s="438"/>
      <c r="F731" s="438"/>
      <c r="G731" s="438"/>
    </row>
    <row r="732" spans="5:7" ht="14.25">
      <c r="E732" s="438"/>
      <c r="F732" s="438"/>
      <c r="G732" s="438"/>
    </row>
    <row r="733" spans="5:7" ht="14.25">
      <c r="E733" s="438"/>
      <c r="F733" s="438"/>
      <c r="G733" s="438"/>
    </row>
    <row r="734" spans="5:7" ht="14.25">
      <c r="E734" s="438"/>
      <c r="F734" s="438"/>
      <c r="G734" s="438"/>
    </row>
    <row r="735" spans="5:7" ht="14.25">
      <c r="E735" s="438"/>
      <c r="F735" s="438"/>
      <c r="G735" s="438"/>
    </row>
    <row r="736" spans="5:7" ht="14.25">
      <c r="E736" s="438"/>
      <c r="F736" s="438"/>
      <c r="G736" s="438"/>
    </row>
    <row r="737" spans="5:7" ht="14.25">
      <c r="E737" s="438"/>
      <c r="F737" s="438"/>
      <c r="G737" s="438"/>
    </row>
    <row r="738" spans="5:7" ht="14.25">
      <c r="E738" s="438"/>
      <c r="F738" s="438"/>
      <c r="G738" s="438"/>
    </row>
    <row r="739" spans="5:7" ht="14.25">
      <c r="E739" s="438"/>
      <c r="F739" s="438"/>
      <c r="G739" s="438"/>
    </row>
    <row r="740" spans="5:7" ht="14.25">
      <c r="E740" s="438"/>
      <c r="F740" s="438"/>
      <c r="G740" s="438"/>
    </row>
    <row r="741" spans="5:7" ht="14.25">
      <c r="E741" s="438"/>
      <c r="F741" s="438"/>
      <c r="G741" s="438"/>
    </row>
    <row r="742" spans="5:7" ht="14.25">
      <c r="E742" s="438"/>
      <c r="F742" s="438"/>
      <c r="G742" s="438"/>
    </row>
    <row r="743" spans="5:7" ht="14.25">
      <c r="E743" s="438"/>
      <c r="F743" s="438"/>
      <c r="G743" s="438"/>
    </row>
    <row r="744" spans="5:7" ht="14.25">
      <c r="E744" s="438"/>
      <c r="F744" s="438"/>
      <c r="G744" s="438"/>
    </row>
    <row r="745" spans="5:7" ht="14.25">
      <c r="E745" s="438"/>
      <c r="F745" s="438"/>
      <c r="G745" s="438"/>
    </row>
    <row r="746" spans="5:7" ht="14.25">
      <c r="E746" s="438"/>
      <c r="F746" s="438"/>
      <c r="G746" s="438"/>
    </row>
    <row r="747" spans="5:7" ht="14.25">
      <c r="E747" s="438"/>
      <c r="F747" s="438"/>
      <c r="G747" s="438"/>
    </row>
    <row r="748" spans="5:7" ht="14.25">
      <c r="E748" s="438"/>
      <c r="F748" s="438"/>
      <c r="G748" s="438"/>
    </row>
    <row r="749" spans="5:7" ht="14.25">
      <c r="E749" s="438"/>
      <c r="F749" s="438"/>
      <c r="G749" s="438"/>
    </row>
    <row r="750" spans="5:7" ht="14.25">
      <c r="E750" s="438"/>
      <c r="F750" s="438"/>
      <c r="G750" s="438"/>
    </row>
    <row r="751" spans="5:7" ht="14.25">
      <c r="E751" s="438"/>
      <c r="F751" s="438"/>
      <c r="G751" s="438"/>
    </row>
    <row r="752" spans="5:7" ht="14.25">
      <c r="E752" s="438"/>
      <c r="F752" s="438"/>
      <c r="G752" s="438"/>
    </row>
    <row r="753" spans="5:7" ht="14.25">
      <c r="E753" s="438"/>
      <c r="F753" s="438"/>
      <c r="G753" s="438"/>
    </row>
    <row r="754" spans="5:7" ht="14.25">
      <c r="E754" s="438"/>
      <c r="F754" s="438"/>
      <c r="G754" s="438"/>
    </row>
    <row r="755" spans="5:7" ht="14.25">
      <c r="E755" s="438"/>
      <c r="F755" s="438"/>
      <c r="G755" s="438"/>
    </row>
    <row r="756" spans="5:7" ht="14.25">
      <c r="E756" s="438"/>
      <c r="F756" s="438"/>
      <c r="G756" s="438"/>
    </row>
    <row r="757" spans="5:7" ht="14.25">
      <c r="E757" s="438"/>
      <c r="F757" s="438"/>
      <c r="G757" s="438"/>
    </row>
    <row r="758" spans="5:7" ht="14.25">
      <c r="E758" s="438"/>
      <c r="F758" s="438"/>
      <c r="G758" s="438"/>
    </row>
    <row r="759" spans="5:7" ht="14.25">
      <c r="E759" s="438"/>
      <c r="F759" s="438"/>
      <c r="G759" s="438"/>
    </row>
    <row r="760" spans="5:7" ht="14.25">
      <c r="E760" s="438"/>
      <c r="F760" s="438"/>
      <c r="G760" s="438"/>
    </row>
    <row r="761" spans="5:7" ht="14.25">
      <c r="E761" s="438"/>
      <c r="F761" s="438"/>
      <c r="G761" s="438"/>
    </row>
    <row r="762" spans="5:7" ht="14.25">
      <c r="E762" s="438"/>
      <c r="F762" s="438"/>
      <c r="G762" s="438"/>
    </row>
    <row r="763" spans="5:7" ht="14.25">
      <c r="E763" s="438"/>
      <c r="F763" s="438"/>
      <c r="G763" s="438"/>
    </row>
    <row r="764" spans="5:7" ht="14.25">
      <c r="E764" s="438"/>
      <c r="F764" s="438"/>
      <c r="G764" s="438"/>
    </row>
    <row r="765" spans="5:7" ht="14.25">
      <c r="E765" s="438"/>
      <c r="F765" s="438"/>
      <c r="G765" s="438"/>
    </row>
    <row r="766" spans="5:7" ht="14.25">
      <c r="E766" s="438"/>
      <c r="F766" s="438"/>
      <c r="G766" s="438"/>
    </row>
    <row r="767" spans="5:7" ht="14.25">
      <c r="E767" s="438"/>
      <c r="F767" s="438"/>
      <c r="G767" s="438"/>
    </row>
    <row r="768" spans="5:7" ht="14.25">
      <c r="E768" s="438"/>
      <c r="F768" s="438"/>
      <c r="G768" s="438"/>
    </row>
    <row r="769" spans="5:7" ht="14.25">
      <c r="E769" s="438"/>
      <c r="F769" s="438"/>
      <c r="G769" s="438"/>
    </row>
    <row r="770" spans="5:7" ht="14.25">
      <c r="E770" s="438"/>
      <c r="F770" s="438"/>
      <c r="G770" s="438"/>
    </row>
    <row r="771" spans="5:7" ht="14.25">
      <c r="E771" s="438"/>
      <c r="F771" s="438"/>
      <c r="G771" s="438"/>
    </row>
    <row r="772" spans="5:7" ht="14.25">
      <c r="E772" s="438"/>
      <c r="F772" s="438"/>
      <c r="G772" s="438"/>
    </row>
    <row r="773" spans="5:7" ht="14.25">
      <c r="E773" s="438"/>
      <c r="F773" s="438"/>
      <c r="G773" s="438"/>
    </row>
    <row r="774" spans="5:7" ht="14.25">
      <c r="E774" s="438"/>
      <c r="F774" s="438"/>
      <c r="G774" s="438"/>
    </row>
    <row r="775" spans="5:7" ht="14.25">
      <c r="E775" s="438"/>
      <c r="F775" s="438"/>
      <c r="G775" s="438"/>
    </row>
    <row r="776" spans="5:7" ht="14.25">
      <c r="E776" s="438"/>
      <c r="F776" s="438"/>
      <c r="G776" s="438"/>
    </row>
    <row r="777" spans="5:7" ht="14.25">
      <c r="E777" s="438"/>
      <c r="F777" s="438"/>
      <c r="G777" s="438"/>
    </row>
    <row r="778" spans="5:7" ht="14.25">
      <c r="E778" s="438"/>
      <c r="F778" s="438"/>
      <c r="G778" s="438"/>
    </row>
    <row r="779" spans="5:7" ht="14.25">
      <c r="E779" s="438"/>
      <c r="F779" s="438"/>
      <c r="G779" s="438"/>
    </row>
    <row r="780" spans="5:7" ht="14.25">
      <c r="E780" s="438"/>
      <c r="F780" s="438"/>
      <c r="G780" s="438"/>
    </row>
    <row r="781" spans="5:7" ht="14.25">
      <c r="E781" s="438"/>
      <c r="F781" s="438"/>
      <c r="G781" s="438"/>
    </row>
    <row r="782" spans="5:7" ht="14.25">
      <c r="E782" s="438"/>
      <c r="F782" s="438"/>
      <c r="G782" s="438"/>
    </row>
    <row r="783" spans="5:7" ht="14.25">
      <c r="E783" s="438"/>
      <c r="F783" s="438"/>
      <c r="G783" s="438"/>
    </row>
    <row r="784" spans="5:7" ht="14.25">
      <c r="E784" s="438"/>
      <c r="F784" s="438"/>
      <c r="G784" s="438"/>
    </row>
    <row r="785" spans="5:7" ht="14.25">
      <c r="E785" s="438"/>
      <c r="F785" s="438"/>
      <c r="G785" s="438"/>
    </row>
    <row r="786" spans="5:7" ht="14.25">
      <c r="E786" s="438"/>
      <c r="F786" s="438"/>
      <c r="G786" s="438"/>
    </row>
    <row r="787" spans="5:7" ht="14.25">
      <c r="E787" s="438"/>
      <c r="F787" s="438"/>
      <c r="G787" s="438"/>
    </row>
    <row r="788" spans="5:7" ht="14.25">
      <c r="E788" s="438"/>
      <c r="F788" s="438"/>
      <c r="G788" s="438"/>
    </row>
    <row r="789" spans="5:7" ht="14.25">
      <c r="E789" s="438"/>
      <c r="F789" s="438"/>
      <c r="G789" s="438"/>
    </row>
    <row r="790" spans="5:7" ht="14.25">
      <c r="E790" s="438"/>
      <c r="F790" s="438"/>
      <c r="G790" s="438"/>
    </row>
    <row r="791" spans="5:7" ht="14.25">
      <c r="E791" s="438"/>
      <c r="F791" s="438"/>
      <c r="G791" s="438"/>
    </row>
    <row r="792" spans="5:7" ht="14.25">
      <c r="E792" s="438"/>
      <c r="F792" s="438"/>
      <c r="G792" s="438"/>
    </row>
    <row r="793" spans="5:7" ht="14.25">
      <c r="E793" s="438"/>
      <c r="F793" s="438"/>
      <c r="G793" s="438"/>
    </row>
    <row r="794" spans="5:7" ht="14.25">
      <c r="E794" s="438"/>
      <c r="F794" s="438"/>
      <c r="G794" s="438"/>
    </row>
    <row r="795" spans="5:7" ht="14.25">
      <c r="E795" s="438"/>
      <c r="F795" s="438"/>
      <c r="G795" s="438"/>
    </row>
    <row r="796" spans="5:7" ht="14.25">
      <c r="E796" s="438"/>
      <c r="F796" s="438"/>
      <c r="G796" s="438"/>
    </row>
    <row r="797" spans="5:7" ht="14.25">
      <c r="E797" s="438"/>
      <c r="F797" s="438"/>
      <c r="G797" s="438"/>
    </row>
    <row r="798" spans="5:7" ht="14.25">
      <c r="E798" s="438"/>
      <c r="F798" s="438"/>
      <c r="G798" s="438"/>
    </row>
    <row r="799" spans="5:7" ht="14.25">
      <c r="E799" s="438"/>
      <c r="F799" s="438"/>
      <c r="G799" s="438"/>
    </row>
    <row r="800" spans="5:7" ht="14.25">
      <c r="E800" s="438"/>
      <c r="F800" s="438"/>
      <c r="G800" s="438"/>
    </row>
    <row r="801" spans="5:7" ht="14.25">
      <c r="E801" s="438"/>
      <c r="F801" s="438"/>
      <c r="G801" s="438"/>
    </row>
    <row r="802" spans="5:7" ht="14.25">
      <c r="E802" s="438"/>
      <c r="F802" s="438"/>
      <c r="G802" s="438"/>
    </row>
    <row r="803" spans="5:7" ht="14.25">
      <c r="E803" s="438"/>
      <c r="F803" s="438"/>
      <c r="G803" s="438"/>
    </row>
    <row r="804" spans="5:7" ht="14.25">
      <c r="E804" s="438"/>
      <c r="F804" s="438"/>
      <c r="G804" s="438"/>
    </row>
    <row r="805" spans="5:7" ht="14.25">
      <c r="E805" s="438"/>
      <c r="F805" s="438"/>
      <c r="G805" s="438"/>
    </row>
    <row r="806" spans="5:7" ht="14.25">
      <c r="E806" s="438"/>
      <c r="F806" s="438"/>
      <c r="G806" s="438"/>
    </row>
    <row r="807" spans="5:7" ht="14.25">
      <c r="E807" s="438"/>
      <c r="F807" s="438"/>
      <c r="G807" s="438"/>
    </row>
    <row r="808" spans="5:7" ht="14.25">
      <c r="E808" s="438"/>
      <c r="F808" s="438"/>
      <c r="G808" s="438"/>
    </row>
    <row r="809" spans="5:7" ht="14.25">
      <c r="E809" s="438"/>
      <c r="F809" s="438"/>
      <c r="G809" s="438"/>
    </row>
    <row r="810" spans="5:7" ht="14.25">
      <c r="E810" s="438"/>
      <c r="F810" s="438"/>
      <c r="G810" s="438"/>
    </row>
    <row r="811" spans="5:7" ht="14.25">
      <c r="E811" s="438"/>
      <c r="F811" s="438"/>
      <c r="G811" s="438"/>
    </row>
    <row r="812" spans="5:7" ht="14.25">
      <c r="E812" s="438"/>
      <c r="F812" s="438"/>
      <c r="G812" s="438"/>
    </row>
    <row r="813" spans="5:7" ht="14.25">
      <c r="E813" s="438"/>
      <c r="F813" s="438"/>
      <c r="G813" s="438"/>
    </row>
    <row r="814" spans="5:7" ht="14.25">
      <c r="E814" s="438"/>
      <c r="F814" s="438"/>
      <c r="G814" s="438"/>
    </row>
    <row r="815" spans="5:7" ht="14.25">
      <c r="E815" s="438"/>
      <c r="F815" s="438"/>
      <c r="G815" s="438"/>
    </row>
    <row r="816" spans="5:7" ht="14.25">
      <c r="E816" s="438"/>
      <c r="F816" s="438"/>
      <c r="G816" s="438"/>
    </row>
    <row r="817" spans="5:7" ht="14.25">
      <c r="E817" s="438"/>
      <c r="F817" s="438"/>
      <c r="G817" s="438"/>
    </row>
    <row r="818" spans="5:7" ht="14.25">
      <c r="E818" s="438"/>
      <c r="F818" s="438"/>
      <c r="G818" s="438"/>
    </row>
    <row r="819" spans="5:7" ht="14.25">
      <c r="E819" s="438"/>
      <c r="F819" s="438"/>
      <c r="G819" s="438"/>
    </row>
    <row r="820" spans="5:7" ht="14.25">
      <c r="E820" s="438"/>
      <c r="F820" s="438"/>
      <c r="G820" s="438"/>
    </row>
    <row r="821" spans="5:7" ht="14.25">
      <c r="E821" s="438"/>
      <c r="F821" s="438"/>
      <c r="G821" s="438"/>
    </row>
    <row r="822" spans="5:7" ht="14.25">
      <c r="E822" s="438"/>
      <c r="F822" s="438"/>
      <c r="G822" s="438"/>
    </row>
    <row r="823" spans="5:7" ht="14.25">
      <c r="E823" s="438"/>
      <c r="F823" s="438"/>
      <c r="G823" s="438"/>
    </row>
    <row r="824" spans="5:7" ht="14.25">
      <c r="E824" s="438"/>
      <c r="F824" s="438"/>
      <c r="G824" s="438"/>
    </row>
    <row r="825" spans="5:7" ht="14.25">
      <c r="E825" s="438"/>
      <c r="F825" s="438"/>
      <c r="G825" s="438"/>
    </row>
    <row r="826" spans="5:7" ht="14.25">
      <c r="E826" s="438"/>
      <c r="F826" s="438"/>
      <c r="G826" s="438"/>
    </row>
    <row r="827" spans="5:7" ht="14.25">
      <c r="E827" s="438"/>
      <c r="F827" s="438"/>
      <c r="G827" s="438"/>
    </row>
    <row r="828" spans="5:7" ht="14.25">
      <c r="E828" s="438"/>
      <c r="F828" s="438"/>
      <c r="G828" s="438"/>
    </row>
    <row r="829" spans="5:7" ht="14.25">
      <c r="E829" s="438"/>
      <c r="F829" s="438"/>
      <c r="G829" s="438"/>
    </row>
    <row r="830" spans="5:7" ht="14.25">
      <c r="E830" s="438"/>
      <c r="F830" s="438"/>
      <c r="G830" s="438"/>
    </row>
    <row r="831" spans="5:7" ht="14.25">
      <c r="E831" s="438"/>
      <c r="F831" s="438"/>
      <c r="G831" s="438"/>
    </row>
    <row r="832" spans="5:7" ht="14.25">
      <c r="E832" s="438"/>
      <c r="F832" s="438"/>
      <c r="G832" s="438"/>
    </row>
    <row r="833" spans="5:7" ht="14.25">
      <c r="E833" s="438"/>
      <c r="F833" s="438"/>
      <c r="G833" s="438"/>
    </row>
    <row r="834" spans="5:7" ht="14.25">
      <c r="E834" s="438"/>
      <c r="F834" s="438"/>
      <c r="G834" s="438"/>
    </row>
    <row r="835" spans="5:7" ht="14.25">
      <c r="E835" s="438"/>
      <c r="F835" s="438"/>
      <c r="G835" s="438"/>
    </row>
    <row r="836" spans="5:7" ht="14.25">
      <c r="E836" s="438"/>
      <c r="F836" s="438"/>
      <c r="G836" s="438"/>
    </row>
    <row r="837" spans="5:7" ht="14.25">
      <c r="E837" s="438"/>
      <c r="F837" s="438"/>
      <c r="G837" s="438"/>
    </row>
    <row r="838" spans="5:7" ht="14.25">
      <c r="E838" s="438"/>
      <c r="F838" s="438"/>
      <c r="G838" s="438"/>
    </row>
    <row r="839" spans="5:7" ht="14.25">
      <c r="E839" s="438"/>
      <c r="F839" s="438"/>
      <c r="G839" s="438"/>
    </row>
    <row r="840" spans="5:7" ht="14.25">
      <c r="E840" s="438"/>
      <c r="F840" s="438"/>
      <c r="G840" s="438"/>
    </row>
    <row r="841" spans="5:7" ht="14.25">
      <c r="E841" s="438"/>
      <c r="F841" s="438"/>
      <c r="G841" s="438"/>
    </row>
    <row r="842" spans="5:7" ht="14.25">
      <c r="E842" s="438"/>
      <c r="F842" s="438"/>
      <c r="G842" s="438"/>
    </row>
    <row r="843" spans="5:7" ht="14.25">
      <c r="E843" s="438"/>
      <c r="F843" s="438"/>
      <c r="G843" s="438"/>
    </row>
    <row r="844" spans="5:7" ht="14.25">
      <c r="E844" s="438"/>
      <c r="F844" s="438"/>
      <c r="G844" s="438"/>
    </row>
    <row r="845" spans="5:7" ht="14.25">
      <c r="E845" s="438"/>
      <c r="F845" s="438"/>
      <c r="G845" s="438"/>
    </row>
    <row r="846" spans="5:7" ht="14.25">
      <c r="E846" s="438"/>
      <c r="F846" s="438"/>
      <c r="G846" s="438"/>
    </row>
    <row r="847" spans="5:7" ht="14.25">
      <c r="E847" s="438"/>
      <c r="F847" s="438"/>
      <c r="G847" s="438"/>
    </row>
    <row r="848" spans="5:7" ht="14.25">
      <c r="E848" s="438"/>
      <c r="F848" s="438"/>
      <c r="G848" s="438"/>
    </row>
    <row r="849" spans="5:7" ht="14.25">
      <c r="E849" s="438"/>
      <c r="F849" s="438"/>
      <c r="G849" s="438"/>
    </row>
    <row r="850" spans="5:7" ht="14.25">
      <c r="E850" s="438"/>
      <c r="F850" s="438"/>
      <c r="G850" s="438"/>
    </row>
    <row r="851" spans="5:7" ht="14.25">
      <c r="E851" s="438"/>
      <c r="F851" s="438"/>
      <c r="G851" s="438"/>
    </row>
    <row r="852" spans="5:7" ht="14.25">
      <c r="E852" s="438"/>
      <c r="F852" s="438"/>
      <c r="G852" s="438"/>
    </row>
    <row r="853" spans="5:7" ht="14.25">
      <c r="E853" s="438"/>
      <c r="F853" s="438"/>
      <c r="G853" s="438"/>
    </row>
    <row r="854" spans="5:7" ht="14.25">
      <c r="E854" s="438"/>
      <c r="F854" s="438"/>
      <c r="G854" s="438"/>
    </row>
    <row r="855" spans="5:7" ht="14.25">
      <c r="E855" s="438"/>
      <c r="F855" s="438"/>
      <c r="G855" s="438"/>
    </row>
    <row r="856" spans="5:7" ht="14.25">
      <c r="E856" s="438"/>
      <c r="F856" s="438"/>
      <c r="G856" s="438"/>
    </row>
    <row r="857" spans="5:7" ht="14.25">
      <c r="E857" s="438"/>
      <c r="F857" s="438"/>
      <c r="G857" s="438"/>
    </row>
    <row r="858" spans="5:7" ht="14.25">
      <c r="E858" s="438"/>
      <c r="F858" s="438"/>
      <c r="G858" s="438"/>
    </row>
    <row r="859" spans="5:7" ht="14.25">
      <c r="E859" s="438"/>
      <c r="F859" s="438"/>
      <c r="G859" s="438"/>
    </row>
    <row r="860" spans="5:7" ht="14.25">
      <c r="E860" s="438"/>
      <c r="F860" s="438"/>
      <c r="G860" s="438"/>
    </row>
    <row r="861" spans="5:7" ht="14.25">
      <c r="E861" s="438"/>
      <c r="F861" s="438"/>
      <c r="G861" s="438"/>
    </row>
    <row r="862" spans="5:7" ht="14.25">
      <c r="E862" s="438"/>
      <c r="F862" s="438"/>
      <c r="G862" s="438"/>
    </row>
    <row r="863" spans="5:7" ht="14.25">
      <c r="E863" s="438"/>
      <c r="F863" s="438"/>
      <c r="G863" s="438"/>
    </row>
    <row r="864" spans="5:7" ht="14.25">
      <c r="E864" s="438"/>
      <c r="F864" s="438"/>
      <c r="G864" s="438"/>
    </row>
    <row r="865" spans="5:7" ht="14.25">
      <c r="E865" s="438"/>
      <c r="F865" s="438"/>
      <c r="G865" s="438"/>
    </row>
    <row r="866" spans="5:7" ht="14.25">
      <c r="E866" s="438"/>
      <c r="F866" s="438"/>
      <c r="G866" s="438"/>
    </row>
    <row r="867" spans="5:7" ht="14.25">
      <c r="E867" s="438"/>
      <c r="F867" s="438"/>
      <c r="G867" s="438"/>
    </row>
    <row r="868" spans="5:7" ht="14.25">
      <c r="E868" s="438"/>
      <c r="F868" s="438"/>
      <c r="G868" s="438"/>
    </row>
    <row r="869" spans="5:7" ht="14.25">
      <c r="E869" s="438"/>
      <c r="F869" s="438"/>
      <c r="G869" s="438"/>
    </row>
    <row r="870" spans="5:7" ht="14.25">
      <c r="E870" s="438"/>
      <c r="F870" s="438"/>
      <c r="G870" s="438"/>
    </row>
    <row r="871" spans="5:7" ht="14.25">
      <c r="E871" s="438"/>
      <c r="F871" s="438"/>
      <c r="G871" s="438"/>
    </row>
    <row r="872" spans="5:7" ht="14.25">
      <c r="E872" s="438"/>
      <c r="F872" s="438"/>
      <c r="G872" s="438"/>
    </row>
    <row r="873" spans="5:7" ht="14.25">
      <c r="E873" s="438"/>
      <c r="F873" s="438"/>
      <c r="G873" s="438"/>
    </row>
    <row r="874" spans="5:7" ht="14.25">
      <c r="E874" s="438"/>
      <c r="F874" s="438"/>
      <c r="G874" s="438"/>
    </row>
    <row r="875" spans="5:7" ht="14.25">
      <c r="E875" s="438"/>
      <c r="F875" s="438"/>
      <c r="G875" s="438"/>
    </row>
    <row r="876" spans="5:7" ht="14.25">
      <c r="E876" s="438"/>
      <c r="F876" s="438"/>
      <c r="G876" s="438"/>
    </row>
    <row r="877" spans="5:7" ht="14.25">
      <c r="E877" s="438"/>
      <c r="F877" s="438"/>
      <c r="G877" s="438"/>
    </row>
    <row r="878" spans="5:7" ht="14.25">
      <c r="E878" s="438"/>
      <c r="F878" s="438"/>
      <c r="G878" s="438"/>
    </row>
    <row r="879" spans="5:7" ht="14.25">
      <c r="E879" s="438"/>
      <c r="F879" s="438"/>
      <c r="G879" s="438"/>
    </row>
    <row r="880" spans="5:7" ht="14.25">
      <c r="E880" s="438"/>
      <c r="F880" s="438"/>
      <c r="G880" s="438"/>
    </row>
    <row r="881" spans="5:7" ht="14.25">
      <c r="E881" s="438"/>
      <c r="F881" s="438"/>
      <c r="G881" s="438"/>
    </row>
    <row r="882" spans="5:7" ht="14.25">
      <c r="E882" s="438"/>
      <c r="F882" s="438"/>
      <c r="G882" s="438"/>
    </row>
    <row r="883" spans="5:7" ht="14.25">
      <c r="E883" s="438"/>
      <c r="F883" s="438"/>
      <c r="G883" s="438"/>
    </row>
    <row r="884" spans="5:7" ht="14.25">
      <c r="E884" s="438"/>
      <c r="F884" s="438"/>
      <c r="G884" s="438"/>
    </row>
    <row r="885" spans="5:7" ht="14.25">
      <c r="E885" s="438"/>
      <c r="F885" s="438"/>
      <c r="G885" s="438"/>
    </row>
    <row r="886" spans="5:7" ht="14.25">
      <c r="E886" s="438"/>
      <c r="F886" s="438"/>
      <c r="G886" s="438"/>
    </row>
    <row r="887" spans="5:7" ht="14.25">
      <c r="E887" s="438"/>
      <c r="F887" s="438"/>
      <c r="G887" s="438"/>
    </row>
    <row r="888" spans="5:7" ht="14.25">
      <c r="E888" s="438"/>
      <c r="F888" s="438"/>
      <c r="G888" s="438"/>
    </row>
    <row r="889" spans="5:7" ht="14.25">
      <c r="E889" s="438"/>
      <c r="F889" s="438"/>
      <c r="G889" s="438"/>
    </row>
    <row r="890" spans="5:7" ht="14.25">
      <c r="E890" s="438"/>
      <c r="F890" s="438"/>
      <c r="G890" s="438"/>
    </row>
    <row r="891" spans="5:7" ht="14.25">
      <c r="E891" s="438"/>
      <c r="F891" s="438"/>
      <c r="G891" s="438"/>
    </row>
    <row r="892" spans="5:7" ht="14.25">
      <c r="E892" s="438"/>
      <c r="F892" s="438"/>
      <c r="G892" s="438"/>
    </row>
    <row r="893" spans="5:7" ht="14.25">
      <c r="E893" s="438"/>
      <c r="F893" s="438"/>
      <c r="G893" s="438"/>
    </row>
    <row r="894" spans="5:7" ht="14.25">
      <c r="E894" s="438"/>
      <c r="F894" s="438"/>
      <c r="G894" s="438"/>
    </row>
    <row r="895" spans="5:7" ht="14.25">
      <c r="E895" s="438"/>
      <c r="F895" s="438"/>
      <c r="G895" s="438"/>
    </row>
    <row r="896" spans="5:7" ht="14.25">
      <c r="E896" s="438"/>
      <c r="F896" s="438"/>
      <c r="G896" s="438"/>
    </row>
    <row r="897" spans="5:7" ht="14.25">
      <c r="E897" s="438"/>
      <c r="F897" s="438"/>
      <c r="G897" s="438"/>
    </row>
    <row r="898" spans="5:7" ht="14.25">
      <c r="E898" s="438"/>
      <c r="F898" s="438"/>
      <c r="G898" s="438"/>
    </row>
    <row r="899" spans="5:7" ht="14.25">
      <c r="E899" s="438"/>
      <c r="F899" s="438"/>
      <c r="G899" s="438"/>
    </row>
    <row r="900" spans="5:7" ht="14.25">
      <c r="E900" s="438"/>
      <c r="F900" s="438"/>
      <c r="G900" s="438"/>
    </row>
    <row r="901" spans="5:7" ht="14.25">
      <c r="E901" s="438"/>
      <c r="F901" s="438"/>
      <c r="G901" s="438"/>
    </row>
    <row r="902" spans="5:7" ht="14.25">
      <c r="E902" s="438"/>
      <c r="F902" s="438"/>
      <c r="G902" s="438"/>
    </row>
    <row r="903" spans="5:7" ht="14.25">
      <c r="E903" s="438"/>
      <c r="F903" s="438"/>
      <c r="G903" s="438"/>
    </row>
    <row r="904" spans="5:7" ht="14.25">
      <c r="E904" s="438"/>
      <c r="F904" s="438"/>
      <c r="G904" s="438"/>
    </row>
    <row r="905" spans="5:7" ht="14.25">
      <c r="E905" s="438"/>
      <c r="F905" s="438"/>
      <c r="G905" s="438"/>
    </row>
    <row r="906" spans="5:7" ht="14.25">
      <c r="E906" s="438"/>
      <c r="F906" s="438"/>
      <c r="G906" s="438"/>
    </row>
    <row r="907" spans="5:7" ht="14.25">
      <c r="E907" s="438"/>
      <c r="F907" s="438"/>
      <c r="G907" s="438"/>
    </row>
    <row r="908" spans="5:7" ht="14.25">
      <c r="E908" s="438"/>
      <c r="F908" s="438"/>
      <c r="G908" s="438"/>
    </row>
    <row r="909" spans="5:7" ht="14.25">
      <c r="E909" s="438"/>
      <c r="F909" s="438"/>
      <c r="G909" s="438"/>
    </row>
    <row r="910" spans="5:7" ht="14.25">
      <c r="E910" s="438"/>
      <c r="F910" s="438"/>
      <c r="G910" s="438"/>
    </row>
    <row r="911" spans="5:7" ht="14.25">
      <c r="E911" s="438"/>
      <c r="F911" s="438"/>
      <c r="G911" s="438"/>
    </row>
    <row r="912" spans="5:7" ht="14.25">
      <c r="E912" s="438"/>
      <c r="F912" s="438"/>
      <c r="G912" s="438"/>
    </row>
    <row r="913" spans="5:7" ht="14.25">
      <c r="E913" s="438"/>
      <c r="F913" s="438"/>
      <c r="G913" s="438"/>
    </row>
    <row r="914" spans="5:7" ht="14.25">
      <c r="E914" s="438"/>
      <c r="F914" s="438"/>
      <c r="G914" s="438"/>
    </row>
    <row r="915" spans="5:7" ht="14.25">
      <c r="E915" s="438"/>
      <c r="F915" s="438"/>
      <c r="G915" s="438"/>
    </row>
    <row r="916" spans="5:7" ht="14.25">
      <c r="E916" s="438"/>
      <c r="F916" s="438"/>
      <c r="G916" s="438"/>
    </row>
    <row r="917" spans="5:7" ht="14.25">
      <c r="E917" s="438"/>
      <c r="F917" s="438"/>
      <c r="G917" s="438"/>
    </row>
    <row r="918" spans="5:7" ht="14.25">
      <c r="E918" s="438"/>
      <c r="F918" s="438"/>
      <c r="G918" s="438"/>
    </row>
    <row r="919" spans="5:7" ht="14.25">
      <c r="E919" s="438"/>
      <c r="F919" s="438"/>
      <c r="G919" s="438"/>
    </row>
    <row r="920" spans="5:7" ht="14.25">
      <c r="E920" s="438"/>
      <c r="F920" s="438"/>
      <c r="G920" s="438"/>
    </row>
    <row r="921" spans="5:7" ht="14.25">
      <c r="E921" s="438"/>
      <c r="F921" s="438"/>
      <c r="G921" s="438"/>
    </row>
    <row r="922" spans="5:7" ht="14.25">
      <c r="E922" s="438"/>
      <c r="F922" s="438"/>
      <c r="G922" s="438"/>
    </row>
    <row r="923" spans="5:7" ht="14.25">
      <c r="E923" s="438"/>
      <c r="F923" s="438"/>
      <c r="G923" s="438"/>
    </row>
    <row r="924" spans="5:7" ht="14.25">
      <c r="E924" s="438"/>
      <c r="F924" s="438"/>
      <c r="G924" s="438"/>
    </row>
    <row r="925" spans="5:7" ht="14.25">
      <c r="E925" s="438"/>
      <c r="F925" s="438"/>
      <c r="G925" s="438"/>
    </row>
    <row r="926" spans="5:7" ht="14.25">
      <c r="E926" s="438"/>
      <c r="F926" s="438"/>
      <c r="G926" s="438"/>
    </row>
    <row r="927" spans="5:7" ht="14.25">
      <c r="E927" s="438"/>
      <c r="F927" s="438"/>
      <c r="G927" s="438"/>
    </row>
    <row r="928" spans="5:7" ht="14.25">
      <c r="E928" s="438"/>
      <c r="F928" s="438"/>
      <c r="G928" s="438"/>
    </row>
    <row r="929" spans="5:7" ht="14.25">
      <c r="E929" s="438"/>
      <c r="F929" s="438"/>
      <c r="G929" s="438"/>
    </row>
    <row r="930" spans="5:7" ht="14.25">
      <c r="E930" s="438"/>
      <c r="F930" s="438"/>
      <c r="G930" s="438"/>
    </row>
    <row r="931" spans="5:7" ht="14.25">
      <c r="E931" s="438"/>
      <c r="F931" s="438"/>
      <c r="G931" s="438"/>
    </row>
    <row r="932" spans="5:7" ht="14.25">
      <c r="E932" s="438"/>
      <c r="F932" s="438"/>
      <c r="G932" s="438"/>
    </row>
    <row r="933" spans="5:7" ht="14.25">
      <c r="E933" s="438"/>
      <c r="F933" s="438"/>
      <c r="G933" s="438"/>
    </row>
    <row r="934" spans="5:7" ht="14.25">
      <c r="E934" s="438"/>
      <c r="F934" s="438"/>
      <c r="G934" s="438"/>
    </row>
    <row r="935" spans="5:7" ht="14.25">
      <c r="E935" s="438"/>
      <c r="F935" s="438"/>
      <c r="G935" s="438"/>
    </row>
    <row r="936" spans="5:7" ht="14.25">
      <c r="E936" s="438"/>
      <c r="F936" s="438"/>
      <c r="G936" s="438"/>
    </row>
    <row r="937" spans="5:7" ht="14.25">
      <c r="E937" s="438"/>
      <c r="F937" s="438"/>
      <c r="G937" s="438"/>
    </row>
    <row r="938" spans="5:7" ht="14.25">
      <c r="E938" s="438"/>
      <c r="F938" s="438"/>
      <c r="G938" s="438"/>
    </row>
    <row r="939" spans="5:7" ht="14.25">
      <c r="E939" s="438"/>
      <c r="F939" s="438"/>
      <c r="G939" s="438"/>
    </row>
    <row r="940" spans="5:7" ht="14.25">
      <c r="E940" s="438"/>
      <c r="F940" s="438"/>
      <c r="G940" s="438"/>
    </row>
    <row r="941" spans="5:7" ht="14.25">
      <c r="E941" s="438"/>
      <c r="F941" s="438"/>
      <c r="G941" s="438"/>
    </row>
    <row r="942" spans="5:7" ht="14.25">
      <c r="E942" s="438"/>
      <c r="F942" s="438"/>
      <c r="G942" s="438"/>
    </row>
    <row r="943" spans="5:7" ht="14.25">
      <c r="E943" s="438"/>
      <c r="F943" s="438"/>
      <c r="G943" s="438"/>
    </row>
    <row r="944" spans="5:7" ht="14.25">
      <c r="E944" s="438"/>
      <c r="F944" s="438"/>
      <c r="G944" s="438"/>
    </row>
    <row r="945" spans="5:7" ht="14.25">
      <c r="E945" s="438"/>
      <c r="F945" s="438"/>
      <c r="G945" s="438"/>
    </row>
    <row r="946" spans="5:7" ht="14.25">
      <c r="E946" s="438"/>
      <c r="F946" s="438"/>
      <c r="G946" s="438"/>
    </row>
    <row r="947" spans="5:7" ht="14.25">
      <c r="E947" s="438"/>
      <c r="F947" s="438"/>
      <c r="G947" s="438"/>
    </row>
    <row r="948" spans="5:7" ht="14.25">
      <c r="E948" s="438"/>
      <c r="F948" s="438"/>
      <c r="G948" s="438"/>
    </row>
    <row r="949" spans="5:7" ht="14.25">
      <c r="E949" s="438"/>
      <c r="F949" s="438"/>
      <c r="G949" s="438"/>
    </row>
    <row r="950" spans="5:7" ht="14.25">
      <c r="E950" s="438"/>
      <c r="F950" s="438"/>
      <c r="G950" s="438"/>
    </row>
    <row r="951" spans="5:7" ht="14.25">
      <c r="E951" s="438"/>
      <c r="F951" s="438"/>
      <c r="G951" s="438"/>
    </row>
    <row r="952" spans="5:7" ht="14.25">
      <c r="E952" s="438"/>
      <c r="F952" s="438"/>
      <c r="G952" s="438"/>
    </row>
    <row r="953" spans="5:7" ht="14.25">
      <c r="E953" s="438"/>
      <c r="F953" s="438"/>
      <c r="G953" s="438"/>
    </row>
    <row r="954" spans="5:7" ht="14.25">
      <c r="E954" s="438"/>
      <c r="F954" s="438"/>
      <c r="G954" s="438"/>
    </row>
    <row r="955" spans="5:7" ht="14.25">
      <c r="E955" s="438"/>
      <c r="F955" s="438"/>
      <c r="G955" s="438"/>
    </row>
    <row r="956" spans="5:7" ht="14.25">
      <c r="E956" s="438"/>
      <c r="F956" s="438"/>
      <c r="G956" s="438"/>
    </row>
    <row r="957" spans="5:7" ht="14.25">
      <c r="E957" s="438"/>
      <c r="F957" s="438"/>
      <c r="G957" s="438"/>
    </row>
    <row r="958" spans="5:7" ht="14.25">
      <c r="E958" s="438"/>
      <c r="F958" s="438"/>
      <c r="G958" s="438"/>
    </row>
    <row r="959" spans="5:7" ht="14.25">
      <c r="E959" s="438"/>
      <c r="F959" s="438"/>
      <c r="G959" s="438"/>
    </row>
    <row r="960" spans="5:7" ht="14.25">
      <c r="E960" s="438"/>
      <c r="F960" s="438"/>
      <c r="G960" s="438"/>
    </row>
    <row r="961" spans="5:7" ht="14.25">
      <c r="E961" s="438"/>
      <c r="F961" s="438"/>
      <c r="G961" s="438"/>
    </row>
    <row r="962" spans="5:7" ht="14.25">
      <c r="E962" s="438"/>
      <c r="F962" s="438"/>
      <c r="G962" s="438"/>
    </row>
    <row r="963" spans="5:7" ht="14.25">
      <c r="E963" s="438"/>
      <c r="F963" s="438"/>
      <c r="G963" s="438"/>
    </row>
    <row r="964" spans="5:7" ht="14.25">
      <c r="E964" s="438"/>
      <c r="F964" s="438"/>
      <c r="G964" s="438"/>
    </row>
    <row r="965" spans="5:7" ht="14.25">
      <c r="E965" s="438"/>
      <c r="F965" s="438"/>
      <c r="G965" s="438"/>
    </row>
    <row r="966" spans="5:7" ht="14.25">
      <c r="E966" s="438"/>
      <c r="F966" s="438"/>
      <c r="G966" s="438"/>
    </row>
    <row r="967" spans="5:7" ht="14.25">
      <c r="E967" s="438"/>
      <c r="F967" s="438"/>
      <c r="G967" s="438"/>
    </row>
    <row r="968" spans="5:7" ht="14.25">
      <c r="E968" s="438"/>
      <c r="F968" s="438"/>
      <c r="G968" s="438"/>
    </row>
    <row r="969" spans="5:7" ht="14.25">
      <c r="E969" s="438"/>
      <c r="F969" s="438"/>
      <c r="G969" s="438"/>
    </row>
    <row r="970" spans="5:7" ht="14.25">
      <c r="E970" s="438"/>
      <c r="F970" s="438"/>
      <c r="G970" s="438"/>
    </row>
    <row r="971" spans="5:7" ht="14.25">
      <c r="E971" s="438"/>
      <c r="F971" s="438"/>
      <c r="G971" s="438"/>
    </row>
    <row r="972" spans="5:7" ht="14.25">
      <c r="E972" s="438"/>
      <c r="F972" s="438"/>
      <c r="G972" s="438"/>
    </row>
    <row r="973" spans="5:7" ht="14.25">
      <c r="E973" s="438"/>
      <c r="F973" s="438"/>
      <c r="G973" s="438"/>
    </row>
    <row r="974" spans="5:7" ht="14.25">
      <c r="E974" s="438"/>
      <c r="F974" s="438"/>
      <c r="G974" s="438"/>
    </row>
    <row r="975" spans="5:7" ht="14.25">
      <c r="E975" s="438"/>
      <c r="F975" s="438"/>
      <c r="G975" s="438"/>
    </row>
    <row r="976" spans="5:7" ht="14.25">
      <c r="E976" s="438"/>
      <c r="F976" s="438"/>
      <c r="G976" s="438"/>
    </row>
    <row r="977" spans="5:7" ht="14.25">
      <c r="E977" s="438"/>
      <c r="F977" s="438"/>
      <c r="G977" s="438"/>
    </row>
    <row r="978" spans="5:7" ht="14.25">
      <c r="E978" s="438"/>
      <c r="F978" s="438"/>
      <c r="G978" s="438"/>
    </row>
    <row r="979" spans="5:7" ht="14.25">
      <c r="E979" s="438"/>
      <c r="F979" s="438"/>
      <c r="G979" s="438"/>
    </row>
    <row r="980" spans="5:7" ht="14.25">
      <c r="E980" s="438"/>
      <c r="F980" s="438"/>
      <c r="G980" s="438"/>
    </row>
    <row r="981" spans="5:7" ht="14.25">
      <c r="E981" s="438"/>
      <c r="F981" s="438"/>
      <c r="G981" s="438"/>
    </row>
    <row r="982" spans="5:7" ht="14.25">
      <c r="E982" s="438"/>
      <c r="F982" s="438"/>
      <c r="G982" s="438"/>
    </row>
    <row r="983" spans="5:7" ht="14.25">
      <c r="E983" s="438"/>
      <c r="F983" s="438"/>
      <c r="G983" s="438"/>
    </row>
    <row r="984" spans="5:7" ht="14.25">
      <c r="E984" s="438"/>
      <c r="F984" s="438"/>
      <c r="G984" s="438"/>
    </row>
    <row r="985" spans="5:7" ht="14.25">
      <c r="E985" s="438"/>
      <c r="F985" s="438"/>
      <c r="G985" s="438"/>
    </row>
    <row r="986" spans="5:7" ht="14.25">
      <c r="E986" s="438"/>
      <c r="F986" s="438"/>
      <c r="G986" s="438"/>
    </row>
    <row r="987" spans="5:7" ht="14.25">
      <c r="E987" s="438"/>
      <c r="F987" s="438"/>
      <c r="G987" s="438"/>
    </row>
    <row r="988" spans="5:7" ht="14.25">
      <c r="E988" s="438"/>
      <c r="F988" s="438"/>
      <c r="G988" s="438"/>
    </row>
    <row r="989" spans="5:7" ht="14.25">
      <c r="E989" s="438"/>
      <c r="F989" s="438"/>
      <c r="G989" s="438"/>
    </row>
    <row r="990" spans="5:7" ht="14.25">
      <c r="E990" s="438"/>
      <c r="F990" s="438"/>
      <c r="G990" s="438"/>
    </row>
    <row r="991" spans="5:7" ht="14.25">
      <c r="E991" s="438"/>
      <c r="F991" s="438"/>
      <c r="G991" s="438"/>
    </row>
    <row r="992" spans="5:7" ht="14.25">
      <c r="E992" s="438"/>
      <c r="F992" s="438"/>
      <c r="G992" s="438"/>
    </row>
    <row r="993" spans="5:7" ht="14.25">
      <c r="E993" s="438"/>
      <c r="F993" s="438"/>
      <c r="G993" s="438"/>
    </row>
    <row r="994" spans="5:7" ht="14.25">
      <c r="E994" s="438"/>
      <c r="F994" s="438"/>
      <c r="G994" s="438"/>
    </row>
    <row r="995" spans="5:7" ht="14.25">
      <c r="E995" s="438"/>
      <c r="F995" s="438"/>
      <c r="G995" s="438"/>
    </row>
    <row r="996" spans="5:7" ht="14.25">
      <c r="E996" s="438"/>
      <c r="F996" s="438"/>
      <c r="G996" s="438"/>
    </row>
    <row r="997" spans="5:7" ht="14.25">
      <c r="E997" s="438"/>
      <c r="F997" s="438"/>
      <c r="G997" s="438"/>
    </row>
    <row r="998" spans="5:7" ht="14.25">
      <c r="E998" s="438"/>
      <c r="F998" s="438"/>
      <c r="G998" s="438"/>
    </row>
    <row r="999" spans="5:7" ht="14.25">
      <c r="E999" s="438"/>
      <c r="F999" s="438"/>
      <c r="G999" s="438"/>
    </row>
    <row r="1000" spans="5:7" ht="14.25">
      <c r="E1000" s="438"/>
      <c r="F1000" s="438"/>
      <c r="G1000" s="438"/>
    </row>
    <row r="1001" spans="5:7" ht="14.25">
      <c r="E1001" s="438"/>
      <c r="F1001" s="438"/>
      <c r="G1001" s="438"/>
    </row>
    <row r="1002" spans="5:7" ht="14.25">
      <c r="E1002" s="438"/>
      <c r="F1002" s="438"/>
      <c r="G1002" s="438"/>
    </row>
    <row r="1003" spans="5:7" ht="14.25">
      <c r="E1003" s="438"/>
      <c r="F1003" s="438"/>
      <c r="G1003" s="438"/>
    </row>
    <row r="1004" spans="5:7" ht="14.25">
      <c r="E1004" s="438"/>
      <c r="F1004" s="438"/>
      <c r="G1004" s="438"/>
    </row>
    <row r="1005" spans="5:7" ht="14.25">
      <c r="E1005" s="438"/>
      <c r="F1005" s="438"/>
      <c r="G1005" s="438"/>
    </row>
    <row r="1006" spans="5:7" ht="14.25">
      <c r="E1006" s="438"/>
      <c r="F1006" s="438"/>
      <c r="G1006" s="438"/>
    </row>
    <row r="1007" spans="5:7" ht="14.25">
      <c r="E1007" s="438"/>
      <c r="F1007" s="438"/>
      <c r="G1007" s="438"/>
    </row>
    <row r="1008" spans="5:7" ht="14.25">
      <c r="E1008" s="438"/>
      <c r="F1008" s="438"/>
      <c r="G1008" s="438"/>
    </row>
    <row r="1009" spans="5:7" ht="14.25">
      <c r="E1009" s="438"/>
      <c r="F1009" s="438"/>
      <c r="G1009" s="438"/>
    </row>
    <row r="1010" spans="5:7" ht="14.25">
      <c r="E1010" s="438"/>
      <c r="F1010" s="438"/>
      <c r="G1010" s="438"/>
    </row>
    <row r="1011" spans="5:7" ht="14.25">
      <c r="E1011" s="438"/>
      <c r="F1011" s="438"/>
      <c r="G1011" s="438"/>
    </row>
    <row r="1012" spans="5:7" ht="14.25">
      <c r="E1012" s="438"/>
      <c r="F1012" s="438"/>
      <c r="G1012" s="438"/>
    </row>
    <row r="1013" spans="5:7" ht="14.25">
      <c r="E1013" s="438"/>
      <c r="F1013" s="438"/>
      <c r="G1013" s="438"/>
    </row>
    <row r="1014" spans="5:7" ht="14.25">
      <c r="E1014" s="438"/>
      <c r="F1014" s="438"/>
      <c r="G1014" s="438"/>
    </row>
    <row r="1015" spans="5:7" ht="14.25">
      <c r="E1015" s="438"/>
      <c r="F1015" s="438"/>
      <c r="G1015" s="438"/>
    </row>
    <row r="1016" spans="5:7" ht="14.25">
      <c r="E1016" s="438"/>
      <c r="F1016" s="438"/>
      <c r="G1016" s="438"/>
    </row>
    <row r="1017" spans="5:7" ht="14.25">
      <c r="E1017" s="438"/>
      <c r="F1017" s="438"/>
      <c r="G1017" s="438"/>
    </row>
    <row r="1018" spans="5:7" ht="14.25">
      <c r="E1018" s="438"/>
      <c r="F1018" s="438"/>
      <c r="G1018" s="438"/>
    </row>
    <row r="1019" spans="5:7" ht="14.25">
      <c r="E1019" s="438"/>
      <c r="F1019" s="438"/>
      <c r="G1019" s="438"/>
    </row>
    <row r="1020" spans="5:7" ht="14.25">
      <c r="E1020" s="438"/>
      <c r="F1020" s="438"/>
      <c r="G1020" s="438"/>
    </row>
    <row r="1021" spans="5:7" ht="14.25">
      <c r="E1021" s="438"/>
      <c r="F1021" s="438"/>
      <c r="G1021" s="438"/>
    </row>
    <row r="1022" spans="5:7" ht="14.25">
      <c r="E1022" s="438"/>
      <c r="F1022" s="438"/>
      <c r="G1022" s="438"/>
    </row>
    <row r="1023" spans="5:7" ht="14.25">
      <c r="E1023" s="438"/>
      <c r="F1023" s="438"/>
      <c r="G1023" s="438"/>
    </row>
    <row r="1024" spans="5:7" ht="14.25">
      <c r="E1024" s="438"/>
      <c r="F1024" s="438"/>
      <c r="G1024" s="438"/>
    </row>
    <row r="1025" spans="5:7" ht="14.25">
      <c r="E1025" s="438"/>
      <c r="F1025" s="438"/>
      <c r="G1025" s="438"/>
    </row>
    <row r="1026" spans="5:7" ht="14.25">
      <c r="E1026" s="438"/>
      <c r="F1026" s="438"/>
      <c r="G1026" s="438"/>
    </row>
    <row r="1027" spans="5:7" ht="14.25">
      <c r="E1027" s="438"/>
      <c r="F1027" s="438"/>
      <c r="G1027" s="438"/>
    </row>
    <row r="1028" spans="5:7" ht="14.25">
      <c r="E1028" s="438"/>
      <c r="F1028" s="438"/>
      <c r="G1028" s="438"/>
    </row>
    <row r="1029" spans="5:7" ht="14.25">
      <c r="E1029" s="438"/>
      <c r="F1029" s="438"/>
      <c r="G1029" s="438"/>
    </row>
    <row r="1030" spans="5:7" ht="14.25">
      <c r="E1030" s="438"/>
      <c r="F1030" s="438"/>
      <c r="G1030" s="438"/>
    </row>
    <row r="1031" spans="5:7" ht="14.25">
      <c r="E1031" s="438"/>
      <c r="F1031" s="438"/>
      <c r="G1031" s="438"/>
    </row>
    <row r="1032" spans="5:7" ht="14.25">
      <c r="E1032" s="438"/>
      <c r="F1032" s="438"/>
      <c r="G1032" s="438"/>
    </row>
    <row r="1033" spans="5:7" ht="14.25">
      <c r="E1033" s="438"/>
      <c r="F1033" s="438"/>
      <c r="G1033" s="438"/>
    </row>
    <row r="1034" spans="5:7" ht="14.25">
      <c r="E1034" s="438"/>
      <c r="F1034" s="438"/>
      <c r="G1034" s="438"/>
    </row>
    <row r="1035" spans="5:7" ht="14.25">
      <c r="E1035" s="438"/>
      <c r="F1035" s="438"/>
      <c r="G1035" s="438"/>
    </row>
    <row r="1036" spans="5:7" ht="14.25">
      <c r="E1036" s="438"/>
      <c r="F1036" s="438"/>
      <c r="G1036" s="438"/>
    </row>
    <row r="1037" spans="5:7" ht="14.25">
      <c r="E1037" s="438"/>
      <c r="F1037" s="438"/>
      <c r="G1037" s="438"/>
    </row>
    <row r="1038" spans="5:7" ht="14.25">
      <c r="E1038" s="438"/>
      <c r="F1038" s="438"/>
      <c r="G1038" s="438"/>
    </row>
    <row r="1039" spans="5:7" ht="14.25">
      <c r="E1039" s="438"/>
      <c r="F1039" s="438"/>
      <c r="G1039" s="438"/>
    </row>
    <row r="1040" spans="5:7" ht="14.25">
      <c r="E1040" s="438"/>
      <c r="F1040" s="438"/>
      <c r="G1040" s="438"/>
    </row>
    <row r="1041" spans="5:7" ht="14.25">
      <c r="E1041" s="438"/>
      <c r="F1041" s="438"/>
      <c r="G1041" s="438"/>
    </row>
    <row r="1042" spans="5:7" ht="14.25">
      <c r="E1042" s="438"/>
      <c r="F1042" s="438"/>
      <c r="G1042" s="438"/>
    </row>
    <row r="1043" spans="5:7" ht="14.25">
      <c r="E1043" s="438"/>
      <c r="F1043" s="438"/>
      <c r="G1043" s="438"/>
    </row>
    <row r="1044" spans="5:7" ht="14.25">
      <c r="E1044" s="438"/>
      <c r="F1044" s="438"/>
      <c r="G1044" s="438"/>
    </row>
    <row r="1045" spans="5:7" ht="14.25">
      <c r="E1045" s="438"/>
      <c r="F1045" s="438"/>
      <c r="G1045" s="438"/>
    </row>
    <row r="1046" spans="5:7" ht="14.25">
      <c r="E1046" s="438"/>
      <c r="F1046" s="438"/>
      <c r="G1046" s="438"/>
    </row>
    <row r="1047" spans="5:7" ht="14.25">
      <c r="E1047" s="438"/>
      <c r="F1047" s="438"/>
      <c r="G1047" s="438"/>
    </row>
    <row r="1048" spans="5:7" ht="14.25">
      <c r="E1048" s="438"/>
      <c r="F1048" s="438"/>
      <c r="G1048" s="438"/>
    </row>
    <row r="1049" spans="5:7" ht="14.25">
      <c r="E1049" s="438"/>
      <c r="F1049" s="438"/>
      <c r="G1049" s="438"/>
    </row>
    <row r="1050" spans="5:7" ht="14.25">
      <c r="E1050" s="438"/>
      <c r="F1050" s="438"/>
      <c r="G1050" s="438"/>
    </row>
    <row r="1051" spans="5:7" ht="14.25">
      <c r="E1051" s="438"/>
      <c r="F1051" s="438"/>
      <c r="G1051" s="438"/>
    </row>
    <row r="1052" spans="5:7" ht="14.25">
      <c r="E1052" s="438"/>
      <c r="F1052" s="438"/>
      <c r="G1052" s="438"/>
    </row>
    <row r="1053" spans="5:7" ht="14.25">
      <c r="E1053" s="438"/>
      <c r="F1053" s="438"/>
      <c r="G1053" s="438"/>
    </row>
    <row r="1054" spans="5:7" ht="14.25">
      <c r="E1054" s="438"/>
      <c r="F1054" s="438"/>
      <c r="G1054" s="438"/>
    </row>
    <row r="1055" spans="5:7" ht="14.25">
      <c r="E1055" s="438"/>
      <c r="F1055" s="438"/>
      <c r="G1055" s="438"/>
    </row>
    <row r="1056" spans="5:7" ht="14.25">
      <c r="E1056" s="438"/>
      <c r="F1056" s="438"/>
      <c r="G1056" s="438"/>
    </row>
    <row r="1057" spans="5:7" ht="14.25">
      <c r="E1057" s="438"/>
      <c r="F1057" s="438"/>
      <c r="G1057" s="438"/>
    </row>
    <row r="1058" spans="5:7" ht="14.25">
      <c r="E1058" s="438"/>
      <c r="F1058" s="438"/>
      <c r="G1058" s="438"/>
    </row>
    <row r="1059" spans="5:7" ht="14.25">
      <c r="E1059" s="438"/>
      <c r="F1059" s="438"/>
      <c r="G1059" s="438"/>
    </row>
    <row r="1060" spans="5:7" ht="14.25">
      <c r="E1060" s="438"/>
      <c r="F1060" s="438"/>
      <c r="G1060" s="438"/>
    </row>
    <row r="1061" spans="5:7" ht="14.25">
      <c r="E1061" s="438"/>
      <c r="F1061" s="438"/>
      <c r="G1061" s="438"/>
    </row>
    <row r="1062" spans="5:7" ht="14.25">
      <c r="E1062" s="438"/>
      <c r="F1062" s="438"/>
      <c r="G1062" s="438"/>
    </row>
    <row r="1063" spans="5:7" ht="14.25">
      <c r="E1063" s="438"/>
      <c r="F1063" s="438"/>
      <c r="G1063" s="438"/>
    </row>
    <row r="1064" spans="5:7" ht="14.25">
      <c r="E1064" s="438"/>
      <c r="F1064" s="438"/>
      <c r="G1064" s="438"/>
    </row>
    <row r="1065" spans="5:7" ht="14.25">
      <c r="E1065" s="438"/>
      <c r="F1065" s="438"/>
      <c r="G1065" s="438"/>
    </row>
    <row r="1066" spans="5:7" ht="14.25">
      <c r="E1066" s="438"/>
      <c r="F1066" s="438"/>
      <c r="G1066" s="438"/>
    </row>
    <row r="1067" spans="5:7" ht="14.25">
      <c r="E1067" s="438"/>
      <c r="F1067" s="438"/>
      <c r="G1067" s="438"/>
    </row>
    <row r="1068" spans="5:7" ht="14.25">
      <c r="E1068" s="438"/>
      <c r="F1068" s="438"/>
      <c r="G1068" s="438"/>
    </row>
    <row r="1069" spans="5:7" ht="14.25">
      <c r="E1069" s="438"/>
      <c r="F1069" s="438"/>
      <c r="G1069" s="438"/>
    </row>
    <row r="1070" spans="5:7" ht="14.25">
      <c r="E1070" s="438"/>
      <c r="F1070" s="438"/>
      <c r="G1070" s="438"/>
    </row>
    <row r="1071" spans="5:7" ht="14.25">
      <c r="E1071" s="438"/>
      <c r="F1071" s="438"/>
      <c r="G1071" s="438"/>
    </row>
    <row r="1072" spans="5:7" ht="14.25">
      <c r="E1072" s="438"/>
      <c r="F1072" s="438"/>
      <c r="G1072" s="438"/>
    </row>
    <row r="1073" spans="5:7" ht="14.25">
      <c r="E1073" s="438"/>
      <c r="F1073" s="438"/>
      <c r="G1073" s="438"/>
    </row>
    <row r="1074" spans="5:7" ht="14.25">
      <c r="E1074" s="438"/>
      <c r="F1074" s="438"/>
      <c r="G1074" s="438"/>
    </row>
    <row r="1075" spans="5:7" ht="14.25">
      <c r="E1075" s="438"/>
      <c r="F1075" s="438"/>
      <c r="G1075" s="438"/>
    </row>
    <row r="1076" spans="5:7" ht="14.25">
      <c r="E1076" s="438"/>
      <c r="F1076" s="438"/>
      <c r="G1076" s="438"/>
    </row>
    <row r="1077" spans="5:7" ht="14.25">
      <c r="E1077" s="438"/>
      <c r="F1077" s="438"/>
      <c r="G1077" s="438"/>
    </row>
    <row r="1078" spans="5:7" ht="14.25">
      <c r="E1078" s="438"/>
      <c r="F1078" s="438"/>
      <c r="G1078" s="438"/>
    </row>
    <row r="1079" spans="5:7" ht="14.25">
      <c r="E1079" s="438"/>
      <c r="F1079" s="438"/>
      <c r="G1079" s="438"/>
    </row>
    <row r="1080" spans="5:7" ht="14.25">
      <c r="E1080" s="438"/>
      <c r="F1080" s="438"/>
      <c r="G1080" s="438"/>
    </row>
    <row r="1081" spans="5:7" ht="14.25">
      <c r="E1081" s="438"/>
      <c r="F1081" s="438"/>
      <c r="G1081" s="438"/>
    </row>
    <row r="1082" spans="5:7" ht="14.25">
      <c r="E1082" s="438"/>
      <c r="F1082" s="438"/>
      <c r="G1082" s="438"/>
    </row>
    <row r="1083" spans="5:7" ht="14.25">
      <c r="E1083" s="438"/>
      <c r="F1083" s="438"/>
      <c r="G1083" s="438"/>
    </row>
    <row r="1084" spans="5:7" ht="14.25">
      <c r="E1084" s="438"/>
      <c r="F1084" s="438"/>
      <c r="G1084" s="438"/>
    </row>
    <row r="1085" spans="5:7" ht="14.25">
      <c r="E1085" s="438"/>
      <c r="F1085" s="438"/>
      <c r="G1085" s="438"/>
    </row>
    <row r="1086" spans="5:7" ht="14.25">
      <c r="E1086" s="438"/>
      <c r="F1086" s="438"/>
      <c r="G1086" s="438"/>
    </row>
    <row r="1087" spans="5:7" ht="14.25">
      <c r="E1087" s="438"/>
      <c r="F1087" s="438"/>
      <c r="G1087" s="438"/>
    </row>
    <row r="1088" spans="5:7" ht="14.25">
      <c r="E1088" s="438"/>
      <c r="F1088" s="438"/>
      <c r="G1088" s="438"/>
    </row>
    <row r="1089" spans="5:7" ht="14.25">
      <c r="E1089" s="438"/>
      <c r="F1089" s="438"/>
      <c r="G1089" s="438"/>
    </row>
    <row r="1090" spans="5:7" ht="14.25">
      <c r="E1090" s="438"/>
      <c r="F1090" s="438"/>
      <c r="G1090" s="438"/>
    </row>
    <row r="1091" spans="5:7" ht="14.25">
      <c r="E1091" s="438"/>
      <c r="F1091" s="438"/>
      <c r="G1091" s="438"/>
    </row>
    <row r="1092" spans="5:7" ht="14.25">
      <c r="E1092" s="438"/>
      <c r="F1092" s="438"/>
      <c r="G1092" s="438"/>
    </row>
    <row r="1093" spans="5:7" ht="14.25">
      <c r="E1093" s="438"/>
      <c r="F1093" s="438"/>
      <c r="G1093" s="438"/>
    </row>
    <row r="1094" spans="5:7" ht="14.25">
      <c r="E1094" s="438"/>
      <c r="F1094" s="438"/>
      <c r="G1094" s="438"/>
    </row>
    <row r="1095" spans="5:7" ht="14.25">
      <c r="E1095" s="438"/>
      <c r="F1095" s="438"/>
      <c r="G1095" s="438"/>
    </row>
    <row r="1096" spans="5:7" ht="14.25">
      <c r="E1096" s="438"/>
      <c r="F1096" s="438"/>
      <c r="G1096" s="438"/>
    </row>
    <row r="1097" spans="5:7" ht="14.25">
      <c r="E1097" s="438"/>
      <c r="F1097" s="438"/>
      <c r="G1097" s="438"/>
    </row>
    <row r="1098" spans="5:7" ht="14.25">
      <c r="E1098" s="438"/>
      <c r="F1098" s="438"/>
      <c r="G1098" s="438"/>
    </row>
    <row r="1099" spans="5:7" ht="14.25">
      <c r="E1099" s="438"/>
      <c r="F1099" s="438"/>
      <c r="G1099" s="438"/>
    </row>
    <row r="1100" spans="5:7" ht="14.25">
      <c r="E1100" s="438"/>
      <c r="F1100" s="438"/>
      <c r="G1100" s="438"/>
    </row>
    <row r="1101" spans="5:7" ht="14.25">
      <c r="E1101" s="438"/>
      <c r="F1101" s="438"/>
      <c r="G1101" s="438"/>
    </row>
    <row r="1102" spans="5:7" ht="14.25">
      <c r="E1102" s="438"/>
      <c r="F1102" s="438"/>
      <c r="G1102" s="438"/>
    </row>
    <row r="1103" spans="5:7" ht="14.25">
      <c r="E1103" s="438"/>
      <c r="F1103" s="438"/>
      <c r="G1103" s="438"/>
    </row>
    <row r="1104" spans="5:7" ht="14.25">
      <c r="E1104" s="438"/>
      <c r="F1104" s="438"/>
      <c r="G1104" s="438"/>
    </row>
    <row r="1105" spans="5:7" ht="14.25">
      <c r="E1105" s="438"/>
      <c r="F1105" s="438"/>
      <c r="G1105" s="438"/>
    </row>
    <row r="1106" spans="5:7" ht="14.25">
      <c r="E1106" s="438"/>
      <c r="F1106" s="438"/>
      <c r="G1106" s="438"/>
    </row>
    <row r="1107" spans="5:7" ht="14.25">
      <c r="E1107" s="438"/>
      <c r="F1107" s="438"/>
      <c r="G1107" s="438"/>
    </row>
    <row r="1108" spans="5:7" ht="14.25">
      <c r="E1108" s="438"/>
      <c r="F1108" s="438"/>
      <c r="G1108" s="438"/>
    </row>
    <row r="1109" spans="5:7" ht="14.25">
      <c r="E1109" s="438"/>
      <c r="F1109" s="438"/>
      <c r="G1109" s="438"/>
    </row>
    <row r="1110" spans="5:7" ht="14.25">
      <c r="E1110" s="438"/>
      <c r="F1110" s="438"/>
      <c r="G1110" s="438"/>
    </row>
    <row r="1111" spans="5:7" ht="14.25">
      <c r="E1111" s="438"/>
      <c r="F1111" s="438"/>
      <c r="G1111" s="438"/>
    </row>
    <row r="1112" spans="5:7" ht="14.25">
      <c r="E1112" s="438"/>
      <c r="F1112" s="438"/>
      <c r="G1112" s="438"/>
    </row>
    <row r="1113" spans="5:7" ht="14.25">
      <c r="E1113" s="438"/>
      <c r="F1113" s="438"/>
      <c r="G1113" s="438"/>
    </row>
    <row r="1114" spans="5:7" ht="14.25">
      <c r="E1114" s="438"/>
      <c r="F1114" s="438"/>
      <c r="G1114" s="438"/>
    </row>
    <row r="1115" spans="5:7" ht="14.25">
      <c r="E1115" s="438"/>
      <c r="F1115" s="438"/>
      <c r="G1115" s="438"/>
    </row>
    <row r="1116" spans="5:7" ht="14.25">
      <c r="E1116" s="438"/>
      <c r="F1116" s="438"/>
      <c r="G1116" s="438"/>
    </row>
    <row r="1117" spans="5:7" ht="14.25">
      <c r="E1117" s="438"/>
      <c r="F1117" s="438"/>
      <c r="G1117" s="438"/>
    </row>
    <row r="1118" spans="5:7" ht="14.25">
      <c r="E1118" s="438"/>
      <c r="F1118" s="438"/>
      <c r="G1118" s="438"/>
    </row>
    <row r="1119" spans="5:7" ht="14.25">
      <c r="E1119" s="438"/>
      <c r="F1119" s="438"/>
      <c r="G1119" s="438"/>
    </row>
    <row r="1120" spans="5:7" ht="14.25">
      <c r="E1120" s="438"/>
      <c r="F1120" s="438"/>
      <c r="G1120" s="438"/>
    </row>
    <row r="1121" spans="5:7" ht="14.25">
      <c r="E1121" s="438"/>
      <c r="F1121" s="438"/>
      <c r="G1121" s="438"/>
    </row>
    <row r="1122" spans="5:7" ht="14.25">
      <c r="E1122" s="438"/>
      <c r="F1122" s="438"/>
      <c r="G1122" s="438"/>
    </row>
    <row r="1123" spans="5:7" ht="14.25">
      <c r="E1123" s="438"/>
      <c r="F1123" s="438"/>
      <c r="G1123" s="438"/>
    </row>
    <row r="1124" spans="5:7" ht="14.25">
      <c r="E1124" s="438"/>
      <c r="F1124" s="438"/>
      <c r="G1124" s="438"/>
    </row>
    <row r="1125" spans="5:7" ht="14.25">
      <c r="E1125" s="438"/>
      <c r="F1125" s="438"/>
      <c r="G1125" s="438"/>
    </row>
    <row r="1126" spans="5:7" ht="14.25">
      <c r="E1126" s="438"/>
      <c r="F1126" s="438"/>
      <c r="G1126" s="438"/>
    </row>
    <row r="1127" spans="5:7" ht="14.25">
      <c r="E1127" s="438"/>
      <c r="F1127" s="438"/>
      <c r="G1127" s="438"/>
    </row>
    <row r="1128" spans="5:7" ht="14.25">
      <c r="E1128" s="438"/>
      <c r="F1128" s="438"/>
      <c r="G1128" s="438"/>
    </row>
    <row r="1129" spans="5:7" ht="14.25">
      <c r="E1129" s="438"/>
      <c r="F1129" s="438"/>
      <c r="G1129" s="438"/>
    </row>
    <row r="1130" spans="5:7" ht="14.25">
      <c r="E1130" s="438"/>
      <c r="F1130" s="438"/>
      <c r="G1130" s="438"/>
    </row>
    <row r="1131" spans="5:7" ht="14.25">
      <c r="E1131" s="438"/>
      <c r="F1131" s="438"/>
      <c r="G1131" s="438"/>
    </row>
    <row r="1132" spans="5:7" ht="14.25">
      <c r="E1132" s="438"/>
      <c r="F1132" s="438"/>
      <c r="G1132" s="438"/>
    </row>
    <row r="1133" spans="5:7" ht="14.25">
      <c r="E1133" s="438"/>
      <c r="F1133" s="438"/>
      <c r="G1133" s="438"/>
    </row>
    <row r="1134" spans="5:7" ht="14.25">
      <c r="E1134" s="438"/>
      <c r="F1134" s="438"/>
      <c r="G1134" s="438"/>
    </row>
    <row r="1135" spans="5:7" ht="14.25">
      <c r="E1135" s="438"/>
      <c r="F1135" s="438"/>
      <c r="G1135" s="438"/>
    </row>
    <row r="1136" spans="5:7" ht="14.25">
      <c r="E1136" s="438"/>
      <c r="F1136" s="438"/>
      <c r="G1136" s="438"/>
    </row>
    <row r="1137" spans="5:7" ht="14.25">
      <c r="E1137" s="438"/>
      <c r="F1137" s="438"/>
      <c r="G1137" s="438"/>
    </row>
    <row r="1138" spans="5:7" ht="14.25">
      <c r="E1138" s="438"/>
      <c r="F1138" s="438"/>
      <c r="G1138" s="438"/>
    </row>
    <row r="1139" spans="5:7" ht="14.25">
      <c r="E1139" s="438"/>
      <c r="F1139" s="438"/>
      <c r="G1139" s="438"/>
    </row>
    <row r="1140" spans="5:7" ht="14.25">
      <c r="E1140" s="438"/>
      <c r="F1140" s="438"/>
      <c r="G1140" s="438"/>
    </row>
    <row r="1141" spans="5:7" ht="14.25">
      <c r="E1141" s="438"/>
      <c r="F1141" s="438"/>
      <c r="G1141" s="438"/>
    </row>
    <row r="1142" spans="5:7" ht="14.25">
      <c r="E1142" s="438"/>
      <c r="F1142" s="438"/>
      <c r="G1142" s="438"/>
    </row>
    <row r="1143" spans="5:7" ht="14.25">
      <c r="E1143" s="438"/>
      <c r="F1143" s="438"/>
      <c r="G1143" s="438"/>
    </row>
    <row r="1144" spans="5:7" ht="14.25">
      <c r="E1144" s="438"/>
      <c r="F1144" s="438"/>
      <c r="G1144" s="438"/>
    </row>
    <row r="1145" spans="5:7" ht="14.25">
      <c r="E1145" s="438"/>
      <c r="F1145" s="438"/>
      <c r="G1145" s="438"/>
    </row>
    <row r="1146" spans="5:7" ht="14.25">
      <c r="E1146" s="438"/>
      <c r="F1146" s="438"/>
      <c r="G1146" s="438"/>
    </row>
    <row r="1147" spans="5:7" ht="14.25">
      <c r="E1147" s="438"/>
      <c r="F1147" s="438"/>
      <c r="G1147" s="438"/>
    </row>
    <row r="1148" spans="5:7" ht="14.25">
      <c r="E1148" s="438"/>
      <c r="F1148" s="438"/>
      <c r="G1148" s="438"/>
    </row>
    <row r="1149" spans="5:7" ht="14.25">
      <c r="E1149" s="438"/>
      <c r="F1149" s="438"/>
      <c r="G1149" s="438"/>
    </row>
    <row r="1150" spans="5:7" ht="14.25">
      <c r="E1150" s="438"/>
      <c r="F1150" s="438"/>
      <c r="G1150" s="438"/>
    </row>
    <row r="1151" spans="5:7" ht="14.25">
      <c r="E1151" s="438"/>
      <c r="F1151" s="438"/>
      <c r="G1151" s="438"/>
    </row>
    <row r="1152" spans="5:7" ht="14.25">
      <c r="E1152" s="438"/>
      <c r="F1152" s="438"/>
      <c r="G1152" s="438"/>
    </row>
    <row r="1153" spans="5:7" ht="14.25">
      <c r="E1153" s="438"/>
      <c r="F1153" s="438"/>
      <c r="G1153" s="438"/>
    </row>
    <row r="1154" spans="5:7" ht="14.25">
      <c r="E1154" s="438"/>
      <c r="F1154" s="438"/>
      <c r="G1154" s="438"/>
    </row>
    <row r="1155" spans="5:7" ht="14.25">
      <c r="E1155" s="438"/>
      <c r="F1155" s="438"/>
      <c r="G1155" s="438"/>
    </row>
    <row r="1156" spans="5:7" ht="14.25">
      <c r="E1156" s="438"/>
      <c r="F1156" s="438"/>
      <c r="G1156" s="438"/>
    </row>
    <row r="1157" spans="5:7" ht="14.25">
      <c r="E1157" s="438"/>
      <c r="F1157" s="438"/>
      <c r="G1157" s="438"/>
    </row>
    <row r="1158" spans="5:7" ht="14.25">
      <c r="E1158" s="438"/>
      <c r="F1158" s="438"/>
      <c r="G1158" s="438"/>
    </row>
    <row r="1159" spans="5:7" ht="14.25">
      <c r="E1159" s="438"/>
      <c r="F1159" s="438"/>
      <c r="G1159" s="438"/>
    </row>
    <row r="1160" spans="5:7" ht="14.25">
      <c r="E1160" s="438"/>
      <c r="F1160" s="438"/>
      <c r="G1160" s="438"/>
    </row>
    <row r="1161" spans="5:7" ht="14.25">
      <c r="E1161" s="438"/>
      <c r="F1161" s="438"/>
      <c r="G1161" s="438"/>
    </row>
    <row r="1162" spans="5:7" ht="14.25">
      <c r="E1162" s="438"/>
      <c r="F1162" s="438"/>
      <c r="G1162" s="438"/>
    </row>
    <row r="1163" spans="5:7" ht="14.25">
      <c r="E1163" s="438"/>
      <c r="F1163" s="438"/>
      <c r="G1163" s="438"/>
    </row>
    <row r="1164" spans="5:7" ht="14.25">
      <c r="E1164" s="438"/>
      <c r="F1164" s="438"/>
      <c r="G1164" s="438"/>
    </row>
    <row r="1165" spans="5:7" ht="14.25">
      <c r="E1165" s="438"/>
      <c r="F1165" s="438"/>
      <c r="G1165" s="438"/>
    </row>
    <row r="1166" spans="5:7" ht="14.25">
      <c r="E1166" s="438"/>
      <c r="F1166" s="438"/>
      <c r="G1166" s="438"/>
    </row>
    <row r="1167" spans="5:7" ht="14.25">
      <c r="E1167" s="438"/>
      <c r="F1167" s="438"/>
      <c r="G1167" s="438"/>
    </row>
    <row r="1168" spans="5:7" ht="14.25">
      <c r="E1168" s="438"/>
      <c r="F1168" s="438"/>
      <c r="G1168" s="438"/>
    </row>
    <row r="1169" spans="5:7" ht="14.25">
      <c r="E1169" s="438"/>
      <c r="F1169" s="438"/>
      <c r="G1169" s="438"/>
    </row>
    <row r="1170" spans="5:7" ht="14.25">
      <c r="E1170" s="438"/>
      <c r="F1170" s="438"/>
      <c r="G1170" s="438"/>
    </row>
    <row r="1171" spans="5:7" ht="14.25">
      <c r="E1171" s="438"/>
      <c r="F1171" s="438"/>
      <c r="G1171" s="438"/>
    </row>
    <row r="1172" spans="5:7" ht="14.25">
      <c r="E1172" s="438"/>
      <c r="F1172" s="438"/>
      <c r="G1172" s="438"/>
    </row>
    <row r="1173" spans="5:7" ht="14.25">
      <c r="E1173" s="438"/>
      <c r="F1173" s="438"/>
      <c r="G1173" s="438"/>
    </row>
    <row r="1174" spans="5:7" ht="14.25">
      <c r="E1174" s="438"/>
      <c r="F1174" s="438"/>
      <c r="G1174" s="438"/>
    </row>
    <row r="1175" spans="5:7" ht="14.25">
      <c r="E1175" s="438"/>
      <c r="F1175" s="438"/>
      <c r="G1175" s="438"/>
    </row>
    <row r="1176" spans="5:7" ht="14.25">
      <c r="E1176" s="438"/>
      <c r="F1176" s="438"/>
      <c r="G1176" s="438"/>
    </row>
    <row r="1177" spans="5:7" ht="14.25">
      <c r="E1177" s="438"/>
      <c r="F1177" s="438"/>
      <c r="G1177" s="438"/>
    </row>
    <row r="1178" spans="5:7" ht="14.25">
      <c r="E1178" s="438"/>
      <c r="F1178" s="438"/>
      <c r="G1178" s="438"/>
    </row>
    <row r="1179" spans="5:7" ht="14.25">
      <c r="E1179" s="438"/>
      <c r="F1179" s="438"/>
      <c r="G1179" s="438"/>
    </row>
    <row r="1180" spans="5:7" ht="14.25">
      <c r="E1180" s="438"/>
      <c r="F1180" s="438"/>
      <c r="G1180" s="438"/>
    </row>
    <row r="1181" spans="5:7" ht="14.25">
      <c r="E1181" s="438"/>
      <c r="F1181" s="438"/>
      <c r="G1181" s="438"/>
    </row>
    <row r="1182" spans="5:7" ht="14.25">
      <c r="E1182" s="438"/>
      <c r="F1182" s="438"/>
      <c r="G1182" s="438"/>
    </row>
    <row r="1183" spans="5:7" ht="14.25">
      <c r="E1183" s="438"/>
      <c r="F1183" s="438"/>
      <c r="G1183" s="438"/>
    </row>
    <row r="1184" spans="5:7" ht="14.25">
      <c r="E1184" s="438"/>
      <c r="F1184" s="438"/>
      <c r="G1184" s="438"/>
    </row>
    <row r="1185" spans="5:7" ht="14.25">
      <c r="E1185" s="438"/>
      <c r="F1185" s="438"/>
      <c r="G1185" s="438"/>
    </row>
    <row r="1186" spans="5:7" ht="14.25">
      <c r="E1186" s="438"/>
      <c r="F1186" s="438"/>
      <c r="G1186" s="438"/>
    </row>
    <row r="1187" spans="5:7" ht="14.25">
      <c r="E1187" s="438"/>
      <c r="F1187" s="438"/>
      <c r="G1187" s="438"/>
    </row>
    <row r="1188" spans="5:7" ht="14.25">
      <c r="E1188" s="438"/>
      <c r="F1188" s="438"/>
      <c r="G1188" s="438"/>
    </row>
    <row r="1189" spans="5:7" ht="14.25">
      <c r="E1189" s="438"/>
      <c r="F1189" s="438"/>
      <c r="G1189" s="438"/>
    </row>
    <row r="1190" spans="5:7" ht="14.25">
      <c r="E1190" s="438"/>
      <c r="F1190" s="438"/>
      <c r="G1190" s="438"/>
    </row>
    <row r="1191" spans="5:7" ht="14.25">
      <c r="E1191" s="438"/>
      <c r="F1191" s="438"/>
      <c r="G1191" s="438"/>
    </row>
    <row r="1192" spans="5:7" ht="14.25">
      <c r="E1192" s="438"/>
      <c r="F1192" s="438"/>
      <c r="G1192" s="438"/>
    </row>
    <row r="1193" spans="5:7" ht="14.25">
      <c r="E1193" s="438"/>
      <c r="F1193" s="438"/>
      <c r="G1193" s="438"/>
    </row>
    <row r="1194" spans="5:7" ht="14.25">
      <c r="E1194" s="438"/>
      <c r="F1194" s="438"/>
      <c r="G1194" s="438"/>
    </row>
    <row r="1195" spans="5:7" ht="14.25">
      <c r="E1195" s="438"/>
      <c r="F1195" s="438"/>
      <c r="G1195" s="438"/>
    </row>
    <row r="1196" spans="5:7" ht="14.25">
      <c r="E1196" s="438"/>
      <c r="F1196" s="438"/>
      <c r="G1196" s="438"/>
    </row>
    <row r="1197" spans="5:7" ht="14.25">
      <c r="E1197" s="438"/>
      <c r="F1197" s="438"/>
      <c r="G1197" s="438"/>
    </row>
    <row r="1198" spans="5:7" ht="14.25">
      <c r="E1198" s="438"/>
      <c r="F1198" s="438"/>
      <c r="G1198" s="438"/>
    </row>
    <row r="1199" spans="5:7" ht="14.25">
      <c r="E1199" s="438"/>
      <c r="F1199" s="438"/>
      <c r="G1199" s="438"/>
    </row>
    <row r="1200" spans="5:7" ht="14.25">
      <c r="E1200" s="438"/>
      <c r="F1200" s="438"/>
      <c r="G1200" s="438"/>
    </row>
    <row r="1201" spans="5:7" ht="14.25">
      <c r="E1201" s="438"/>
      <c r="F1201" s="438"/>
      <c r="G1201" s="438"/>
    </row>
    <row r="1202" spans="5:7" ht="14.25">
      <c r="E1202" s="438"/>
      <c r="F1202" s="438"/>
      <c r="G1202" s="438"/>
    </row>
    <row r="1203" spans="5:7" ht="14.25">
      <c r="E1203" s="438"/>
      <c r="F1203" s="438"/>
      <c r="G1203" s="438"/>
    </row>
    <row r="1204" spans="5:7" ht="14.25">
      <c r="E1204" s="438"/>
      <c r="F1204" s="438"/>
      <c r="G1204" s="438"/>
    </row>
    <row r="1205" spans="5:7" ht="14.25">
      <c r="E1205" s="438"/>
      <c r="F1205" s="438"/>
      <c r="G1205" s="438"/>
    </row>
    <row r="1206" spans="5:7" ht="14.25">
      <c r="E1206" s="438"/>
      <c r="F1206" s="438"/>
      <c r="G1206" s="438"/>
    </row>
    <row r="1207" spans="5:7" ht="14.25">
      <c r="E1207" s="438"/>
      <c r="F1207" s="438"/>
      <c r="G1207" s="438"/>
    </row>
    <row r="1208" spans="5:7" ht="14.25">
      <c r="E1208" s="438"/>
      <c r="F1208" s="438"/>
      <c r="G1208" s="438"/>
    </row>
    <row r="1209" spans="5:7" ht="14.25">
      <c r="E1209" s="438"/>
      <c r="F1209" s="438"/>
      <c r="G1209" s="438"/>
    </row>
    <row r="1210" spans="5:7" ht="14.25">
      <c r="E1210" s="438"/>
      <c r="F1210" s="438"/>
      <c r="G1210" s="438"/>
    </row>
    <row r="1211" spans="5:7" ht="14.25">
      <c r="E1211" s="438"/>
      <c r="F1211" s="438"/>
      <c r="G1211" s="438"/>
    </row>
    <row r="1212" spans="5:7" ht="14.25">
      <c r="E1212" s="438"/>
      <c r="F1212" s="438"/>
      <c r="G1212" s="438"/>
    </row>
    <row r="1213" spans="5:7" ht="14.25">
      <c r="E1213" s="438"/>
      <c r="F1213" s="438"/>
      <c r="G1213" s="438"/>
    </row>
    <row r="1214" spans="5:7" ht="14.25">
      <c r="E1214" s="438"/>
      <c r="F1214" s="438"/>
      <c r="G1214" s="438"/>
    </row>
    <row r="1215" spans="5:7" ht="14.25">
      <c r="E1215" s="438"/>
      <c r="F1215" s="438"/>
      <c r="G1215" s="438"/>
    </row>
    <row r="1216" spans="5:7" ht="14.25">
      <c r="E1216" s="438"/>
      <c r="F1216" s="438"/>
      <c r="G1216" s="438"/>
    </row>
    <row r="1217" spans="5:7" ht="14.25">
      <c r="E1217" s="438"/>
      <c r="F1217" s="438"/>
      <c r="G1217" s="438"/>
    </row>
    <row r="1218" spans="5:7" ht="14.25">
      <c r="E1218" s="438"/>
      <c r="F1218" s="438"/>
      <c r="G1218" s="438"/>
    </row>
    <row r="1219" spans="5:7" ht="14.25">
      <c r="E1219" s="438"/>
      <c r="F1219" s="438"/>
      <c r="G1219" s="438"/>
    </row>
    <row r="1220" spans="5:7" ht="14.25">
      <c r="E1220" s="438"/>
      <c r="F1220" s="438"/>
      <c r="G1220" s="438"/>
    </row>
    <row r="1221" spans="5:7" ht="14.25">
      <c r="E1221" s="438"/>
      <c r="F1221" s="438"/>
      <c r="G1221" s="438"/>
    </row>
    <row r="1222" spans="5:7" ht="14.25">
      <c r="E1222" s="438"/>
      <c r="F1222" s="438"/>
      <c r="G1222" s="438"/>
    </row>
    <row r="1223" spans="5:7" ht="14.25">
      <c r="E1223" s="438"/>
      <c r="F1223" s="438"/>
      <c r="G1223" s="438"/>
    </row>
    <row r="1224" spans="5:7" ht="14.25">
      <c r="E1224" s="438"/>
      <c r="F1224" s="438"/>
      <c r="G1224" s="438"/>
    </row>
    <row r="1225" spans="5:7" ht="14.25">
      <c r="E1225" s="438"/>
      <c r="F1225" s="438"/>
      <c r="G1225" s="438"/>
    </row>
    <row r="1226" spans="5:7" ht="14.25">
      <c r="E1226" s="438"/>
      <c r="F1226" s="438"/>
      <c r="G1226" s="438"/>
    </row>
    <row r="1227" spans="5:7" ht="14.25">
      <c r="E1227" s="438"/>
      <c r="F1227" s="438"/>
      <c r="G1227" s="438"/>
    </row>
    <row r="1228" spans="5:7" ht="14.25">
      <c r="E1228" s="438"/>
      <c r="F1228" s="438"/>
      <c r="G1228" s="438"/>
    </row>
    <row r="1229" spans="5:7" ht="14.25">
      <c r="E1229" s="438"/>
      <c r="F1229" s="438"/>
      <c r="G1229" s="438"/>
    </row>
    <row r="1230" spans="5:7" ht="14.25">
      <c r="E1230" s="438"/>
      <c r="F1230" s="438"/>
      <c r="G1230" s="438"/>
    </row>
    <row r="1231" spans="5:7" ht="14.25">
      <c r="E1231" s="438"/>
      <c r="F1231" s="438"/>
      <c r="G1231" s="438"/>
    </row>
    <row r="1232" spans="5:7" ht="14.25">
      <c r="E1232" s="438"/>
      <c r="F1232" s="438"/>
      <c r="G1232" s="438"/>
    </row>
    <row r="1233" spans="5:7" ht="14.25">
      <c r="E1233" s="438"/>
      <c r="F1233" s="438"/>
      <c r="G1233" s="438"/>
    </row>
    <row r="1234" spans="5:7" ht="14.25">
      <c r="E1234" s="438"/>
      <c r="F1234" s="438"/>
      <c r="G1234" s="438"/>
    </row>
    <row r="1235" spans="5:7" ht="14.25">
      <c r="E1235" s="438"/>
      <c r="F1235" s="438"/>
      <c r="G1235" s="438"/>
    </row>
    <row r="1236" spans="5:7" ht="14.25">
      <c r="E1236" s="438"/>
      <c r="F1236" s="438"/>
      <c r="G1236" s="438"/>
    </row>
    <row r="1237" spans="5:7" ht="14.25">
      <c r="E1237" s="438"/>
      <c r="F1237" s="438"/>
      <c r="G1237" s="438"/>
    </row>
    <row r="1238" spans="5:7" ht="14.25">
      <c r="E1238" s="438"/>
      <c r="F1238" s="438"/>
      <c r="G1238" s="438"/>
    </row>
    <row r="1239" spans="5:7" ht="14.25">
      <c r="E1239" s="438"/>
      <c r="F1239" s="438"/>
      <c r="G1239" s="438"/>
    </row>
    <row r="1240" spans="5:7" ht="14.25">
      <c r="E1240" s="438"/>
      <c r="F1240" s="438"/>
      <c r="G1240" s="438"/>
    </row>
    <row r="1241" spans="5:7" ht="14.25">
      <c r="E1241" s="438"/>
      <c r="F1241" s="438"/>
      <c r="G1241" s="438"/>
    </row>
    <row r="1242" spans="5:7" ht="14.25">
      <c r="E1242" s="438"/>
      <c r="F1242" s="438"/>
      <c r="G1242" s="438"/>
    </row>
    <row r="1243" spans="5:7" ht="14.25">
      <c r="E1243" s="438"/>
      <c r="F1243" s="438"/>
      <c r="G1243" s="438"/>
    </row>
    <row r="1244" spans="5:7" ht="14.25">
      <c r="E1244" s="438"/>
      <c r="F1244" s="438"/>
      <c r="G1244" s="438"/>
    </row>
    <row r="1245" spans="5:7" ht="14.25">
      <c r="E1245" s="438"/>
      <c r="F1245" s="438"/>
      <c r="G1245" s="438"/>
    </row>
    <row r="1246" spans="5:7" ht="14.25">
      <c r="E1246" s="438"/>
      <c r="F1246" s="438"/>
      <c r="G1246" s="438"/>
    </row>
    <row r="1247" spans="5:7" ht="14.25">
      <c r="E1247" s="438"/>
      <c r="F1247" s="438"/>
      <c r="G1247" s="438"/>
    </row>
    <row r="1248" spans="5:7" ht="14.25">
      <c r="E1248" s="438"/>
      <c r="F1248" s="438"/>
      <c r="G1248" s="438"/>
    </row>
    <row r="1249" spans="5:7" ht="14.25">
      <c r="E1249" s="438"/>
      <c r="F1249" s="438"/>
      <c r="G1249" s="438"/>
    </row>
    <row r="1250" spans="5:7" ht="14.25">
      <c r="E1250" s="438"/>
      <c r="F1250" s="438"/>
      <c r="G1250" s="438"/>
    </row>
    <row r="1251" spans="5:7" ht="14.25">
      <c r="E1251" s="438"/>
      <c r="F1251" s="438"/>
      <c r="G1251" s="438"/>
    </row>
    <row r="1252" spans="5:7" ht="14.25">
      <c r="E1252" s="438"/>
      <c r="F1252" s="438"/>
      <c r="G1252" s="438"/>
    </row>
    <row r="1253" spans="5:7" ht="14.25">
      <c r="E1253" s="438"/>
      <c r="F1253" s="438"/>
      <c r="G1253" s="438"/>
    </row>
    <row r="1254" spans="5:7" ht="14.25">
      <c r="E1254" s="438"/>
      <c r="F1254" s="438"/>
      <c r="G1254" s="438"/>
    </row>
    <row r="1255" spans="5:7" ht="14.25">
      <c r="E1255" s="438"/>
      <c r="F1255" s="438"/>
      <c r="G1255" s="438"/>
    </row>
    <row r="1256" spans="5:7" ht="14.25">
      <c r="E1256" s="438"/>
      <c r="F1256" s="438"/>
      <c r="G1256" s="438"/>
    </row>
    <row r="1257" spans="5:7" ht="14.25">
      <c r="E1257" s="438"/>
      <c r="F1257" s="438"/>
      <c r="G1257" s="438"/>
    </row>
    <row r="1258" spans="5:7" ht="14.25">
      <c r="E1258" s="438"/>
      <c r="F1258" s="438"/>
      <c r="G1258" s="438"/>
    </row>
    <row r="1259" spans="5:7" ht="14.25">
      <c r="E1259" s="438"/>
      <c r="F1259" s="438"/>
      <c r="G1259" s="438"/>
    </row>
    <row r="1260" spans="5:7" ht="14.25">
      <c r="E1260" s="438"/>
      <c r="F1260" s="438"/>
      <c r="G1260" s="438"/>
    </row>
    <row r="1261" spans="5:7" ht="14.25">
      <c r="E1261" s="438"/>
      <c r="F1261" s="438"/>
      <c r="G1261" s="438"/>
    </row>
    <row r="1262" spans="5:7" ht="14.25">
      <c r="E1262" s="438"/>
      <c r="F1262" s="438"/>
      <c r="G1262" s="438"/>
    </row>
    <row r="1263" spans="5:7" ht="14.25">
      <c r="E1263" s="438"/>
      <c r="F1263" s="438"/>
      <c r="G1263" s="438"/>
    </row>
    <row r="1264" spans="5:7" ht="14.25">
      <c r="E1264" s="438"/>
      <c r="F1264" s="438"/>
      <c r="G1264" s="438"/>
    </row>
    <row r="1265" spans="5:7" ht="14.25">
      <c r="E1265" s="438"/>
      <c r="F1265" s="438"/>
      <c r="G1265" s="438"/>
    </row>
    <row r="1266" spans="5:7" ht="14.25">
      <c r="E1266" s="438"/>
      <c r="F1266" s="438"/>
      <c r="G1266" s="438"/>
    </row>
    <row r="1267" spans="5:7" ht="14.25">
      <c r="E1267" s="438"/>
      <c r="F1267" s="438"/>
      <c r="G1267" s="438"/>
    </row>
    <row r="1268" spans="5:7" ht="14.25">
      <c r="E1268" s="438"/>
      <c r="F1268" s="438"/>
      <c r="G1268" s="438"/>
    </row>
    <row r="1269" spans="5:7" ht="14.25">
      <c r="E1269" s="438"/>
      <c r="F1269" s="438"/>
      <c r="G1269" s="438"/>
    </row>
    <row r="1270" spans="5:7" ht="14.25">
      <c r="E1270" s="438"/>
      <c r="F1270" s="438"/>
      <c r="G1270" s="438"/>
    </row>
    <row r="1271" spans="5:7" ht="14.25">
      <c r="E1271" s="438"/>
      <c r="F1271" s="438"/>
      <c r="G1271" s="438"/>
    </row>
    <row r="1272" spans="5:7" ht="14.25">
      <c r="E1272" s="438"/>
      <c r="F1272" s="438"/>
      <c r="G1272" s="438"/>
    </row>
    <row r="1273" spans="5:7" ht="14.25">
      <c r="E1273" s="438"/>
      <c r="F1273" s="438"/>
      <c r="G1273" s="438"/>
    </row>
    <row r="1274" spans="5:7" ht="14.25">
      <c r="E1274" s="438"/>
      <c r="F1274" s="438"/>
      <c r="G1274" s="438"/>
    </row>
    <row r="1275" spans="5:7" ht="14.25">
      <c r="E1275" s="438"/>
      <c r="F1275" s="438"/>
      <c r="G1275" s="438"/>
    </row>
    <row r="1276" spans="5:7" ht="14.25">
      <c r="E1276" s="438"/>
      <c r="F1276" s="438"/>
      <c r="G1276" s="438"/>
    </row>
    <row r="1277" spans="5:7" ht="14.25">
      <c r="E1277" s="438"/>
      <c r="F1277" s="438"/>
      <c r="G1277" s="438"/>
    </row>
    <row r="1278" spans="5:7" ht="14.25">
      <c r="E1278" s="438"/>
      <c r="F1278" s="438"/>
      <c r="G1278" s="438"/>
    </row>
    <row r="1279" spans="5:7" ht="14.25">
      <c r="E1279" s="438"/>
      <c r="F1279" s="438"/>
      <c r="G1279" s="438"/>
    </row>
    <row r="1280" spans="5:7" ht="14.25">
      <c r="E1280" s="438"/>
      <c r="F1280" s="438"/>
      <c r="G1280" s="438"/>
    </row>
    <row r="1281" spans="5:7" ht="14.25">
      <c r="E1281" s="438"/>
      <c r="F1281" s="438"/>
      <c r="G1281" s="438"/>
    </row>
    <row r="1282" spans="5:7" ht="14.25">
      <c r="E1282" s="438"/>
      <c r="F1282" s="438"/>
      <c r="G1282" s="438"/>
    </row>
    <row r="1283" spans="5:7" ht="14.25">
      <c r="E1283" s="438"/>
      <c r="F1283" s="438"/>
      <c r="G1283" s="438"/>
    </row>
    <row r="1284" spans="5:7" ht="14.25">
      <c r="E1284" s="438"/>
      <c r="F1284" s="438"/>
      <c r="G1284" s="438"/>
    </row>
    <row r="1285" spans="5:7" ht="14.25">
      <c r="E1285" s="438"/>
      <c r="F1285" s="438"/>
      <c r="G1285" s="438"/>
    </row>
    <row r="1286" spans="5:7" ht="14.25">
      <c r="E1286" s="438"/>
      <c r="F1286" s="438"/>
      <c r="G1286" s="438"/>
    </row>
    <row r="1287" spans="5:7" ht="14.25">
      <c r="E1287" s="438"/>
      <c r="F1287" s="438"/>
      <c r="G1287" s="438"/>
    </row>
    <row r="1288" spans="5:7" ht="14.25">
      <c r="E1288" s="438"/>
      <c r="F1288" s="438"/>
      <c r="G1288" s="438"/>
    </row>
    <row r="1289" spans="5:7" ht="14.25">
      <c r="E1289" s="438"/>
      <c r="F1289" s="438"/>
      <c r="G1289" s="438"/>
    </row>
    <row r="1290" spans="5:7" ht="14.25">
      <c r="E1290" s="438"/>
      <c r="F1290" s="438"/>
      <c r="G1290" s="438"/>
    </row>
    <row r="1291" spans="5:7" ht="14.25">
      <c r="E1291" s="438"/>
      <c r="F1291" s="438"/>
      <c r="G1291" s="438"/>
    </row>
    <row r="1292" spans="5:7" ht="14.25">
      <c r="E1292" s="438"/>
      <c r="F1292" s="438"/>
      <c r="G1292" s="438"/>
    </row>
    <row r="1293" spans="5:7" ht="14.25">
      <c r="E1293" s="438"/>
      <c r="F1293" s="438"/>
      <c r="G1293" s="438"/>
    </row>
    <row r="1294" spans="5:7" ht="14.25">
      <c r="E1294" s="438"/>
      <c r="F1294" s="438"/>
      <c r="G1294" s="438"/>
    </row>
    <row r="1295" spans="5:7" ht="14.25">
      <c r="E1295" s="438"/>
      <c r="F1295" s="438"/>
      <c r="G1295" s="438"/>
    </row>
    <row r="1296" spans="5:7" ht="14.25">
      <c r="E1296" s="438"/>
      <c r="F1296" s="438"/>
      <c r="G1296" s="438"/>
    </row>
    <row r="1297" spans="5:7" ht="14.25">
      <c r="E1297" s="438"/>
      <c r="F1297" s="438"/>
      <c r="G1297" s="438"/>
    </row>
    <row r="1298" spans="5:7" ht="14.25">
      <c r="E1298" s="438"/>
      <c r="F1298" s="438"/>
      <c r="G1298" s="438"/>
    </row>
    <row r="1299" spans="5:7" ht="14.25">
      <c r="E1299" s="438"/>
      <c r="F1299" s="438"/>
      <c r="G1299" s="438"/>
    </row>
    <row r="1300" spans="5:7" ht="14.25">
      <c r="E1300" s="438"/>
      <c r="F1300" s="438"/>
      <c r="G1300" s="438"/>
    </row>
    <row r="1301" spans="5:7" ht="14.25">
      <c r="E1301" s="438"/>
      <c r="F1301" s="438"/>
      <c r="G1301" s="438"/>
    </row>
    <row r="1302" spans="5:7" ht="14.25">
      <c r="E1302" s="438"/>
      <c r="F1302" s="438"/>
      <c r="G1302" s="438"/>
    </row>
    <row r="1303" spans="5:7" ht="14.25">
      <c r="E1303" s="438"/>
      <c r="F1303" s="438"/>
      <c r="G1303" s="438"/>
    </row>
    <row r="1304" spans="5:7" ht="14.25">
      <c r="E1304" s="438"/>
      <c r="F1304" s="438"/>
      <c r="G1304" s="438"/>
    </row>
    <row r="1305" spans="5:7" ht="14.25">
      <c r="E1305" s="438"/>
      <c r="F1305" s="438"/>
      <c r="G1305" s="438"/>
    </row>
    <row r="1306" spans="5:7" ht="14.25">
      <c r="E1306" s="438"/>
      <c r="F1306" s="438"/>
      <c r="G1306" s="438"/>
    </row>
    <row r="1307" spans="5:7" ht="14.25">
      <c r="E1307" s="438"/>
      <c r="F1307" s="438"/>
      <c r="G1307" s="438"/>
    </row>
    <row r="1308" spans="5:7" ht="14.25">
      <c r="E1308" s="438"/>
      <c r="F1308" s="438"/>
      <c r="G1308" s="438"/>
    </row>
    <row r="1309" spans="5:7" ht="14.25">
      <c r="E1309" s="438"/>
      <c r="F1309" s="438"/>
      <c r="G1309" s="438"/>
    </row>
    <row r="1310" spans="5:7" ht="14.25">
      <c r="E1310" s="438"/>
      <c r="F1310" s="438"/>
      <c r="G1310" s="438"/>
    </row>
    <row r="1311" spans="5:7" ht="14.25">
      <c r="E1311" s="438"/>
      <c r="F1311" s="438"/>
      <c r="G1311" s="438"/>
    </row>
    <row r="1312" spans="5:7" ht="14.25">
      <c r="E1312" s="438"/>
      <c r="F1312" s="438"/>
      <c r="G1312" s="438"/>
    </row>
    <row r="1313" spans="5:7" ht="14.25">
      <c r="E1313" s="438"/>
      <c r="F1313" s="438"/>
      <c r="G1313" s="438"/>
    </row>
    <row r="1314" spans="5:7" ht="14.25">
      <c r="E1314" s="438"/>
      <c r="F1314" s="438"/>
      <c r="G1314" s="438"/>
    </row>
    <row r="1315" spans="5:7" ht="14.25">
      <c r="E1315" s="438"/>
      <c r="F1315" s="438"/>
      <c r="G1315" s="438"/>
    </row>
    <row r="1316" spans="5:7" ht="14.25">
      <c r="E1316" s="438"/>
      <c r="F1316" s="438"/>
      <c r="G1316" s="438"/>
    </row>
    <row r="1317" spans="5:7" ht="14.25">
      <c r="E1317" s="438"/>
      <c r="F1317" s="438"/>
      <c r="G1317" s="438"/>
    </row>
    <row r="1318" spans="5:7" ht="14.25">
      <c r="E1318" s="438"/>
      <c r="F1318" s="438"/>
      <c r="G1318" s="438"/>
    </row>
    <row r="1319" spans="5:7" ht="14.25">
      <c r="E1319" s="438"/>
      <c r="F1319" s="438"/>
      <c r="G1319" s="438"/>
    </row>
    <row r="1320" spans="5:7" ht="14.25">
      <c r="E1320" s="438"/>
      <c r="F1320" s="438"/>
      <c r="G1320" s="438"/>
    </row>
    <row r="1321" spans="5:7" ht="14.25">
      <c r="E1321" s="438"/>
      <c r="F1321" s="438"/>
      <c r="G1321" s="438"/>
    </row>
    <row r="1322" spans="5:7" ht="14.25">
      <c r="E1322" s="438"/>
      <c r="F1322" s="438"/>
      <c r="G1322" s="438"/>
    </row>
    <row r="1323" spans="5:7" ht="14.25">
      <c r="E1323" s="438"/>
      <c r="F1323" s="438"/>
      <c r="G1323" s="438"/>
    </row>
    <row r="1324" spans="5:7" ht="14.25">
      <c r="E1324" s="438"/>
      <c r="F1324" s="438"/>
      <c r="G1324" s="438"/>
    </row>
    <row r="1325" spans="5:7" ht="14.25">
      <c r="E1325" s="438"/>
      <c r="F1325" s="438"/>
      <c r="G1325" s="438"/>
    </row>
    <row r="1326" spans="5:7" ht="14.25">
      <c r="E1326" s="438"/>
      <c r="F1326" s="438"/>
      <c r="G1326" s="438"/>
    </row>
    <row r="1327" spans="5:7" ht="14.25">
      <c r="E1327" s="438"/>
      <c r="F1327" s="438"/>
      <c r="G1327" s="438"/>
    </row>
    <row r="1328" spans="5:7" ht="14.25">
      <c r="E1328" s="438"/>
      <c r="F1328" s="438"/>
      <c r="G1328" s="438"/>
    </row>
    <row r="1329" spans="5:7" ht="14.25">
      <c r="E1329" s="438"/>
      <c r="F1329" s="438"/>
      <c r="G1329" s="438"/>
    </row>
    <row r="1330" spans="5:7" ht="14.25">
      <c r="E1330" s="438"/>
      <c r="F1330" s="438"/>
      <c r="G1330" s="438"/>
    </row>
    <row r="1331" spans="5:7" ht="14.25">
      <c r="E1331" s="438"/>
      <c r="F1331" s="438"/>
      <c r="G1331" s="438"/>
    </row>
    <row r="1332" spans="5:7" ht="14.25">
      <c r="E1332" s="438"/>
      <c r="F1332" s="438"/>
      <c r="G1332" s="438"/>
    </row>
    <row r="1333" spans="5:7" ht="14.25">
      <c r="E1333" s="438"/>
      <c r="F1333" s="438"/>
      <c r="G1333" s="438"/>
    </row>
    <row r="1334" spans="5:7" ht="14.25">
      <c r="E1334" s="438"/>
      <c r="F1334" s="438"/>
      <c r="G1334" s="438"/>
    </row>
    <row r="1335" spans="5:7" ht="14.25">
      <c r="E1335" s="438"/>
      <c r="F1335" s="438"/>
      <c r="G1335" s="438"/>
    </row>
    <row r="1336" spans="5:7" ht="14.25">
      <c r="E1336" s="438"/>
      <c r="F1336" s="438"/>
      <c r="G1336" s="438"/>
    </row>
    <row r="1337" spans="5:7" ht="14.25">
      <c r="E1337" s="438"/>
      <c r="F1337" s="438"/>
      <c r="G1337" s="438"/>
    </row>
    <row r="1338" spans="5:7" ht="14.25">
      <c r="E1338" s="438"/>
      <c r="F1338" s="438"/>
      <c r="G1338" s="438"/>
    </row>
    <row r="1339" spans="5:7" ht="14.25">
      <c r="E1339" s="438"/>
      <c r="F1339" s="438"/>
      <c r="G1339" s="438"/>
    </row>
    <row r="1340" spans="5:7" ht="14.25">
      <c r="E1340" s="438"/>
      <c r="F1340" s="438"/>
      <c r="G1340" s="438"/>
    </row>
    <row r="1341" spans="5:7" ht="14.25">
      <c r="E1341" s="438"/>
      <c r="F1341" s="438"/>
      <c r="G1341" s="438"/>
    </row>
    <row r="1342" spans="5:7" ht="14.25">
      <c r="E1342" s="438"/>
      <c r="F1342" s="438"/>
      <c r="G1342" s="438"/>
    </row>
    <row r="1343" spans="5:7" ht="14.25">
      <c r="E1343" s="438"/>
      <c r="F1343" s="438"/>
      <c r="G1343" s="438"/>
    </row>
    <row r="1344" spans="5:7" ht="14.25">
      <c r="E1344" s="438"/>
      <c r="F1344" s="438"/>
      <c r="G1344" s="438"/>
    </row>
    <row r="1345" spans="5:7" ht="14.25">
      <c r="E1345" s="438"/>
      <c r="F1345" s="438"/>
      <c r="G1345" s="438"/>
    </row>
    <row r="1346" spans="5:7" ht="14.25">
      <c r="E1346" s="438"/>
      <c r="F1346" s="438"/>
      <c r="G1346" s="438"/>
    </row>
    <row r="1347" spans="5:7" ht="14.25">
      <c r="E1347" s="438"/>
      <c r="F1347" s="438"/>
      <c r="G1347" s="438"/>
    </row>
    <row r="1348" spans="5:7" ht="14.25">
      <c r="E1348" s="438"/>
      <c r="F1348" s="438"/>
      <c r="G1348" s="438"/>
    </row>
    <row r="1349" spans="5:7" ht="14.25">
      <c r="E1349" s="438"/>
      <c r="F1349" s="438"/>
      <c r="G1349" s="438"/>
    </row>
    <row r="1350" spans="5:7" ht="14.25">
      <c r="E1350" s="438"/>
      <c r="F1350" s="438"/>
      <c r="G1350" s="438"/>
    </row>
    <row r="1351" spans="5:7" ht="14.25">
      <c r="E1351" s="438"/>
      <c r="F1351" s="438"/>
      <c r="G1351" s="438"/>
    </row>
    <row r="1352" spans="5:7" ht="14.25">
      <c r="E1352" s="438"/>
      <c r="F1352" s="438"/>
      <c r="G1352" s="438"/>
    </row>
    <row r="1353" spans="5:7" ht="14.25">
      <c r="E1353" s="438"/>
      <c r="F1353" s="438"/>
      <c r="G1353" s="438"/>
    </row>
    <row r="1354" spans="5:7" ht="14.25">
      <c r="E1354" s="438"/>
      <c r="F1354" s="438"/>
      <c r="G1354" s="438"/>
    </row>
    <row r="1355" spans="5:7" ht="14.25">
      <c r="E1355" s="438"/>
      <c r="F1355" s="438"/>
      <c r="G1355" s="438"/>
    </row>
    <row r="1356" spans="5:7" ht="14.25">
      <c r="E1356" s="438"/>
      <c r="F1356" s="438"/>
      <c r="G1356" s="438"/>
    </row>
    <row r="1357" spans="5:7" ht="14.25">
      <c r="E1357" s="438"/>
      <c r="F1357" s="438"/>
      <c r="G1357" s="438"/>
    </row>
    <row r="1358" spans="5:7" ht="14.25">
      <c r="E1358" s="438"/>
      <c r="F1358" s="438"/>
      <c r="G1358" s="438"/>
    </row>
    <row r="1359" spans="5:7" ht="14.25">
      <c r="E1359" s="438"/>
      <c r="F1359" s="438"/>
      <c r="G1359" s="438"/>
    </row>
    <row r="1360" spans="5:7" ht="14.25">
      <c r="E1360" s="438"/>
      <c r="F1360" s="438"/>
      <c r="G1360" s="438"/>
    </row>
    <row r="1361" spans="5:7" ht="14.25">
      <c r="E1361" s="438"/>
      <c r="F1361" s="438"/>
      <c r="G1361" s="438"/>
    </row>
    <row r="1362" spans="5:7" ht="14.25">
      <c r="E1362" s="438"/>
      <c r="F1362" s="438"/>
      <c r="G1362" s="438"/>
    </row>
    <row r="1363" spans="5:7" ht="14.25">
      <c r="E1363" s="438"/>
      <c r="F1363" s="438"/>
      <c r="G1363" s="438"/>
    </row>
    <row r="1364" spans="5:7" ht="14.25">
      <c r="E1364" s="438"/>
      <c r="F1364" s="438"/>
      <c r="G1364" s="438"/>
    </row>
    <row r="1365" spans="5:7" ht="14.25">
      <c r="E1365" s="438"/>
      <c r="F1365" s="438"/>
      <c r="G1365" s="438"/>
    </row>
    <row r="1366" spans="5:7" ht="14.25">
      <c r="E1366" s="438"/>
      <c r="F1366" s="438"/>
      <c r="G1366" s="438"/>
    </row>
    <row r="1367" spans="5:7" ht="14.25">
      <c r="E1367" s="438"/>
      <c r="F1367" s="438"/>
      <c r="G1367" s="438"/>
    </row>
    <row r="1368" spans="5:7" ht="14.25">
      <c r="E1368" s="438"/>
      <c r="F1368" s="438"/>
      <c r="G1368" s="438"/>
    </row>
    <row r="1369" spans="5:7" ht="14.25">
      <c r="E1369" s="438"/>
      <c r="F1369" s="438"/>
      <c r="G1369" s="438"/>
    </row>
    <row r="1370" spans="5:7" ht="14.25">
      <c r="E1370" s="438"/>
      <c r="F1370" s="438"/>
      <c r="G1370" s="438"/>
    </row>
    <row r="1371" spans="5:7" ht="14.25">
      <c r="E1371" s="438"/>
      <c r="F1371" s="438"/>
      <c r="G1371" s="438"/>
    </row>
    <row r="1372" spans="5:7" ht="14.25">
      <c r="E1372" s="438"/>
      <c r="F1372" s="438"/>
      <c r="G1372" s="438"/>
    </row>
    <row r="1373" spans="5:7" ht="14.25">
      <c r="E1373" s="438"/>
      <c r="F1373" s="438"/>
      <c r="G1373" s="438"/>
    </row>
    <row r="1374" spans="5:7" ht="14.25">
      <c r="E1374" s="438"/>
      <c r="F1374" s="438"/>
      <c r="G1374" s="438"/>
    </row>
    <row r="1375" spans="5:7" ht="14.25">
      <c r="E1375" s="438"/>
      <c r="F1375" s="438"/>
      <c r="G1375" s="438"/>
    </row>
    <row r="1376" spans="5:7" ht="14.25">
      <c r="E1376" s="438"/>
      <c r="F1376" s="438"/>
      <c r="G1376" s="438"/>
    </row>
    <row r="1377" spans="5:7" ht="14.25">
      <c r="E1377" s="438"/>
      <c r="F1377" s="438"/>
      <c r="G1377" s="438"/>
    </row>
    <row r="1378" spans="5:7" ht="14.25">
      <c r="E1378" s="438"/>
      <c r="F1378" s="438"/>
      <c r="G1378" s="438"/>
    </row>
    <row r="1379" spans="5:7" ht="14.25">
      <c r="E1379" s="438"/>
      <c r="F1379" s="438"/>
      <c r="G1379" s="438"/>
    </row>
    <row r="1380" spans="5:7" ht="14.25">
      <c r="E1380" s="438"/>
      <c r="F1380" s="438"/>
      <c r="G1380" s="438"/>
    </row>
    <row r="1381" spans="5:7" ht="14.25">
      <c r="E1381" s="438"/>
      <c r="F1381" s="438"/>
      <c r="G1381" s="438"/>
    </row>
    <row r="1382" spans="5:7" ht="14.25">
      <c r="E1382" s="438"/>
      <c r="F1382" s="438"/>
      <c r="G1382" s="438"/>
    </row>
    <row r="1383" spans="5:7" ht="14.25">
      <c r="E1383" s="438"/>
      <c r="F1383" s="438"/>
      <c r="G1383" s="438"/>
    </row>
    <row r="1384" spans="5:7" ht="14.25">
      <c r="E1384" s="438"/>
      <c r="F1384" s="438"/>
      <c r="G1384" s="438"/>
    </row>
    <row r="1385" spans="5:7" ht="14.25">
      <c r="E1385" s="438"/>
      <c r="F1385" s="438"/>
      <c r="G1385" s="438"/>
    </row>
    <row r="1386" spans="5:7" ht="14.25">
      <c r="E1386" s="438"/>
      <c r="F1386" s="438"/>
      <c r="G1386" s="438"/>
    </row>
    <row r="1387" spans="5:7" ht="14.25">
      <c r="E1387" s="438"/>
      <c r="F1387" s="438"/>
      <c r="G1387" s="438"/>
    </row>
    <row r="1388" spans="5:7" ht="14.25">
      <c r="E1388" s="438"/>
      <c r="F1388" s="438"/>
      <c r="G1388" s="438"/>
    </row>
    <row r="1389" spans="5:7" ht="14.25">
      <c r="E1389" s="438"/>
      <c r="F1389" s="438"/>
      <c r="G1389" s="438"/>
    </row>
    <row r="1390" spans="5:7" ht="14.25">
      <c r="E1390" s="438"/>
      <c r="F1390" s="438"/>
      <c r="G1390" s="438"/>
    </row>
    <row r="1391" spans="5:7" ht="14.25">
      <c r="E1391" s="438"/>
      <c r="F1391" s="438"/>
      <c r="G1391" s="438"/>
    </row>
    <row r="1392" spans="5:7" ht="14.25">
      <c r="E1392" s="438"/>
      <c r="F1392" s="438"/>
      <c r="G1392" s="438"/>
    </row>
    <row r="1393" spans="5:7" ht="14.25">
      <c r="E1393" s="438"/>
      <c r="F1393" s="438"/>
      <c r="G1393" s="438"/>
    </row>
    <row r="1394" spans="5:7" ht="14.25">
      <c r="E1394" s="438"/>
      <c r="F1394" s="438"/>
      <c r="G1394" s="438"/>
    </row>
    <row r="1395" spans="5:7" ht="14.25">
      <c r="E1395" s="438"/>
      <c r="F1395" s="438"/>
      <c r="G1395" s="438"/>
    </row>
    <row r="1396" spans="5:7" ht="14.25">
      <c r="E1396" s="438"/>
      <c r="F1396" s="438"/>
      <c r="G1396" s="438"/>
    </row>
    <row r="1397" spans="5:7" ht="14.25">
      <c r="E1397" s="438"/>
      <c r="F1397" s="438"/>
      <c r="G1397" s="438"/>
    </row>
    <row r="1398" spans="5:7" ht="14.25">
      <c r="E1398" s="438"/>
      <c r="F1398" s="438"/>
      <c r="G1398" s="438"/>
    </row>
    <row r="1399" spans="5:7" ht="14.25">
      <c r="E1399" s="438"/>
      <c r="F1399" s="438"/>
      <c r="G1399" s="438"/>
    </row>
    <row r="1400" spans="5:7" ht="14.25">
      <c r="E1400" s="438"/>
      <c r="F1400" s="438"/>
      <c r="G1400" s="438"/>
    </row>
    <row r="1401" spans="5:7" ht="14.25">
      <c r="E1401" s="438"/>
      <c r="F1401" s="438"/>
      <c r="G1401" s="438"/>
    </row>
    <row r="1402" spans="5:7" ht="14.25">
      <c r="E1402" s="438"/>
      <c r="F1402" s="438"/>
      <c r="G1402" s="438"/>
    </row>
    <row r="1403" spans="5:7" ht="14.25">
      <c r="E1403" s="438"/>
      <c r="F1403" s="438"/>
      <c r="G1403" s="438"/>
    </row>
    <row r="1404" spans="5:7" ht="14.25">
      <c r="E1404" s="438"/>
      <c r="F1404" s="438"/>
      <c r="G1404" s="438"/>
    </row>
    <row r="1405" spans="5:7" ht="14.25">
      <c r="E1405" s="438"/>
      <c r="F1405" s="438"/>
      <c r="G1405" s="438"/>
    </row>
    <row r="1406" spans="5:7" ht="14.25">
      <c r="E1406" s="438"/>
      <c r="F1406" s="438"/>
      <c r="G1406" s="438"/>
    </row>
    <row r="1407" spans="5:7" ht="14.25">
      <c r="E1407" s="438"/>
      <c r="F1407" s="438"/>
      <c r="G1407" s="438"/>
    </row>
    <row r="1408" spans="5:7" ht="14.25">
      <c r="E1408" s="438"/>
      <c r="F1408" s="438"/>
      <c r="G1408" s="438"/>
    </row>
    <row r="1409" spans="5:7" ht="14.25">
      <c r="E1409" s="438"/>
      <c r="F1409" s="438"/>
      <c r="G1409" s="438"/>
    </row>
    <row r="1410" spans="5:7" ht="14.25">
      <c r="E1410" s="438"/>
      <c r="F1410" s="438"/>
      <c r="G1410" s="438"/>
    </row>
    <row r="1411" spans="5:7" ht="14.25">
      <c r="E1411" s="438"/>
      <c r="F1411" s="438"/>
      <c r="G1411" s="438"/>
    </row>
    <row r="1412" spans="5:7" ht="14.25">
      <c r="E1412" s="438"/>
      <c r="F1412" s="438"/>
      <c r="G1412" s="438"/>
    </row>
    <row r="1413" spans="5:7" ht="14.25">
      <c r="E1413" s="438"/>
      <c r="F1413" s="438"/>
      <c r="G1413" s="438"/>
    </row>
    <row r="1414" spans="5:7" ht="14.25">
      <c r="E1414" s="438"/>
      <c r="F1414" s="438"/>
      <c r="G1414" s="438"/>
    </row>
    <row r="1415" spans="5:7" ht="14.25">
      <c r="E1415" s="438"/>
      <c r="F1415" s="438"/>
      <c r="G1415" s="438"/>
    </row>
    <row r="1416" spans="5:7" ht="14.25">
      <c r="E1416" s="438"/>
      <c r="F1416" s="438"/>
      <c r="G1416" s="438"/>
    </row>
    <row r="1417" spans="5:7" ht="14.25">
      <c r="E1417" s="438"/>
      <c r="F1417" s="438"/>
      <c r="G1417" s="438"/>
    </row>
    <row r="1418" spans="5:7" ht="14.25">
      <c r="E1418" s="438"/>
      <c r="F1418" s="438"/>
      <c r="G1418" s="438"/>
    </row>
    <row r="1419" spans="5:7" ht="14.25">
      <c r="E1419" s="438"/>
      <c r="F1419" s="438"/>
      <c r="G1419" s="438"/>
    </row>
    <row r="1420" spans="5:7" ht="14.25">
      <c r="E1420" s="438"/>
      <c r="F1420" s="438"/>
      <c r="G1420" s="438"/>
    </row>
    <row r="1421" spans="5:7" ht="14.25">
      <c r="E1421" s="438"/>
      <c r="F1421" s="438"/>
      <c r="G1421" s="438"/>
    </row>
    <row r="1422" spans="5:7" ht="14.25">
      <c r="E1422" s="438"/>
      <c r="F1422" s="438"/>
      <c r="G1422" s="438"/>
    </row>
    <row r="1423" spans="5:7" ht="14.25">
      <c r="E1423" s="438"/>
      <c r="F1423" s="438"/>
      <c r="G1423" s="438"/>
    </row>
    <row r="1424" spans="5:7" ht="14.25">
      <c r="E1424" s="438"/>
      <c r="F1424" s="438"/>
      <c r="G1424" s="438"/>
    </row>
    <row r="1425" spans="5:7" ht="14.25">
      <c r="E1425" s="438"/>
      <c r="F1425" s="438"/>
      <c r="G1425" s="438"/>
    </row>
    <row r="1426" spans="5:7" ht="14.25">
      <c r="E1426" s="438"/>
      <c r="F1426" s="438"/>
      <c r="G1426" s="438"/>
    </row>
    <row r="1427" spans="5:7" ht="14.25">
      <c r="E1427" s="438"/>
      <c r="F1427" s="438"/>
      <c r="G1427" s="438"/>
    </row>
    <row r="1428" spans="5:7" ht="14.25">
      <c r="E1428" s="438"/>
      <c r="F1428" s="438"/>
      <c r="G1428" s="438"/>
    </row>
    <row r="1429" spans="5:7" ht="14.25">
      <c r="E1429" s="438"/>
      <c r="F1429" s="438"/>
      <c r="G1429" s="438"/>
    </row>
    <row r="1430" spans="5:7" ht="14.25">
      <c r="E1430" s="438"/>
      <c r="F1430" s="438"/>
      <c r="G1430" s="438"/>
    </row>
    <row r="1431" spans="5:7" ht="14.25">
      <c r="E1431" s="438"/>
      <c r="F1431" s="438"/>
      <c r="G1431" s="438"/>
    </row>
    <row r="1432" spans="5:7" ht="14.25">
      <c r="E1432" s="438"/>
      <c r="F1432" s="438"/>
      <c r="G1432" s="438"/>
    </row>
    <row r="1433" spans="5:7" ht="14.25">
      <c r="E1433" s="438"/>
      <c r="F1433" s="438"/>
      <c r="G1433" s="438"/>
    </row>
    <row r="1434" spans="5:7" ht="14.25">
      <c r="E1434" s="438"/>
      <c r="F1434" s="438"/>
      <c r="G1434" s="438"/>
    </row>
    <row r="1435" spans="5:7" ht="14.25">
      <c r="E1435" s="438"/>
      <c r="F1435" s="438"/>
      <c r="G1435" s="438"/>
    </row>
    <row r="1436" spans="5:7" ht="14.25">
      <c r="E1436" s="438"/>
      <c r="F1436" s="438"/>
      <c r="G1436" s="438"/>
    </row>
    <row r="1437" spans="5:7" ht="14.25">
      <c r="E1437" s="438"/>
      <c r="F1437" s="438"/>
      <c r="G1437" s="438"/>
    </row>
    <row r="1438" spans="5:7" ht="14.25">
      <c r="E1438" s="438"/>
      <c r="F1438" s="438"/>
      <c r="G1438" s="438"/>
    </row>
    <row r="1439" spans="5:7" ht="14.25">
      <c r="E1439" s="438"/>
      <c r="F1439" s="438"/>
      <c r="G1439" s="438"/>
    </row>
    <row r="1440" spans="5:7" ht="14.25">
      <c r="E1440" s="438"/>
      <c r="F1440" s="438"/>
      <c r="G1440" s="438"/>
    </row>
    <row r="1441" spans="5:7" ht="14.25">
      <c r="E1441" s="438"/>
      <c r="F1441" s="438"/>
      <c r="G1441" s="438"/>
    </row>
    <row r="1442" spans="5:7" ht="14.25">
      <c r="E1442" s="438"/>
      <c r="F1442" s="438"/>
      <c r="G1442" s="438"/>
    </row>
    <row r="1443" spans="5:7" ht="14.25">
      <c r="E1443" s="438"/>
      <c r="F1443" s="438"/>
      <c r="G1443" s="438"/>
    </row>
    <row r="1444" spans="5:7" ht="14.25">
      <c r="E1444" s="438"/>
      <c r="F1444" s="438"/>
      <c r="G1444" s="438"/>
    </row>
    <row r="1445" spans="5:7" ht="14.25">
      <c r="E1445" s="438"/>
      <c r="F1445" s="438"/>
      <c r="G1445" s="438"/>
    </row>
    <row r="1446" spans="5:7" ht="14.25">
      <c r="E1446" s="438"/>
      <c r="F1446" s="438"/>
      <c r="G1446" s="438"/>
    </row>
    <row r="1447" spans="5:7" ht="14.25">
      <c r="E1447" s="438"/>
      <c r="F1447" s="438"/>
      <c r="G1447" s="438"/>
    </row>
    <row r="1448" spans="5:7" ht="14.25">
      <c r="E1448" s="438"/>
      <c r="F1448" s="438"/>
      <c r="G1448" s="438"/>
    </row>
    <row r="1449" spans="5:7" ht="14.25">
      <c r="E1449" s="438"/>
      <c r="F1449" s="438"/>
      <c r="G1449" s="438"/>
    </row>
    <row r="1450" spans="5:7" ht="14.25">
      <c r="E1450" s="438"/>
      <c r="F1450" s="438"/>
      <c r="G1450" s="438"/>
    </row>
    <row r="1451" spans="5:7" ht="14.25">
      <c r="E1451" s="438"/>
      <c r="F1451" s="438"/>
      <c r="G1451" s="438"/>
    </row>
    <row r="1452" spans="5:7" ht="14.25">
      <c r="E1452" s="438"/>
      <c r="F1452" s="438"/>
      <c r="G1452" s="438"/>
    </row>
    <row r="1453" spans="5:7" ht="14.25">
      <c r="E1453" s="438"/>
      <c r="F1453" s="438"/>
      <c r="G1453" s="438"/>
    </row>
    <row r="1454" spans="5:7" ht="14.25">
      <c r="E1454" s="438"/>
      <c r="F1454" s="438"/>
      <c r="G1454" s="438"/>
    </row>
    <row r="1455" spans="5:7" ht="14.25">
      <c r="E1455" s="438"/>
      <c r="F1455" s="438"/>
      <c r="G1455" s="438"/>
    </row>
    <row r="1456" spans="5:7" ht="14.25">
      <c r="E1456" s="438"/>
      <c r="F1456" s="438"/>
      <c r="G1456" s="438"/>
    </row>
    <row r="1457" spans="5:7" ht="14.25">
      <c r="E1457" s="438"/>
      <c r="F1457" s="438"/>
      <c r="G1457" s="438"/>
    </row>
    <row r="1458" spans="5:7" ht="14.25">
      <c r="E1458" s="438"/>
      <c r="F1458" s="438"/>
      <c r="G1458" s="438"/>
    </row>
    <row r="1459" spans="5:7" ht="14.25">
      <c r="E1459" s="438"/>
      <c r="F1459" s="438"/>
      <c r="G1459" s="438"/>
    </row>
    <row r="1460" spans="5:7" ht="14.25">
      <c r="E1460" s="438"/>
      <c r="F1460" s="438"/>
      <c r="G1460" s="438"/>
    </row>
    <row r="1461" spans="5:7" ht="14.25">
      <c r="E1461" s="438"/>
      <c r="F1461" s="438"/>
      <c r="G1461" s="438"/>
    </row>
    <row r="1462" spans="5:7" ht="14.25">
      <c r="E1462" s="438"/>
      <c r="F1462" s="438"/>
      <c r="G1462" s="438"/>
    </row>
    <row r="1463" spans="5:7" ht="14.25">
      <c r="E1463" s="438"/>
      <c r="F1463" s="438"/>
      <c r="G1463" s="438"/>
    </row>
    <row r="1464" spans="5:7" ht="14.25">
      <c r="E1464" s="438"/>
      <c r="F1464" s="438"/>
      <c r="G1464" s="438"/>
    </row>
    <row r="1465" spans="5:7" ht="14.25">
      <c r="E1465" s="438"/>
      <c r="F1465" s="438"/>
      <c r="G1465" s="438"/>
    </row>
    <row r="1466" spans="5:7" ht="14.25">
      <c r="E1466" s="438"/>
      <c r="F1466" s="438"/>
      <c r="G1466" s="438"/>
    </row>
    <row r="1467" spans="5:7" ht="14.25">
      <c r="E1467" s="438"/>
      <c r="F1467" s="438"/>
      <c r="G1467" s="438"/>
    </row>
    <row r="1468" spans="5:7" ht="14.25">
      <c r="E1468" s="438"/>
      <c r="F1468" s="438"/>
      <c r="G1468" s="438"/>
    </row>
    <row r="1469" spans="5:7" ht="14.25">
      <c r="E1469" s="438"/>
      <c r="F1469" s="438"/>
      <c r="G1469" s="438"/>
    </row>
    <row r="1470" spans="5:7" ht="14.25">
      <c r="E1470" s="438"/>
      <c r="F1470" s="438"/>
      <c r="G1470" s="438"/>
    </row>
    <row r="1471" spans="5:7" ht="14.25">
      <c r="E1471" s="438"/>
      <c r="F1471" s="438"/>
      <c r="G1471" s="438"/>
    </row>
    <row r="1472" spans="5:7" ht="14.25">
      <c r="E1472" s="438"/>
      <c r="F1472" s="438"/>
      <c r="G1472" s="438"/>
    </row>
    <row r="1473" spans="5:7" ht="14.25">
      <c r="E1473" s="438"/>
      <c r="F1473" s="438"/>
      <c r="G1473" s="438"/>
    </row>
    <row r="1474" spans="5:7" ht="14.25">
      <c r="E1474" s="438"/>
      <c r="F1474" s="438"/>
      <c r="G1474" s="438"/>
    </row>
    <row r="1475" spans="5:7" ht="14.25">
      <c r="E1475" s="438"/>
      <c r="F1475" s="438"/>
      <c r="G1475" s="438"/>
    </row>
    <row r="1476" spans="5:7" ht="14.25">
      <c r="E1476" s="438"/>
      <c r="F1476" s="438"/>
      <c r="G1476" s="438"/>
    </row>
    <row r="1477" spans="5:7" ht="14.25">
      <c r="E1477" s="438"/>
      <c r="F1477" s="438"/>
      <c r="G1477" s="438"/>
    </row>
    <row r="1478" spans="5:7" ht="14.25">
      <c r="E1478" s="438"/>
      <c r="F1478" s="438"/>
      <c r="G1478" s="438"/>
    </row>
    <row r="1479" spans="5:7" ht="14.25">
      <c r="E1479" s="438"/>
      <c r="F1479" s="438"/>
      <c r="G1479" s="438"/>
    </row>
    <row r="1480" spans="5:7" ht="14.25">
      <c r="E1480" s="438"/>
      <c r="F1480" s="438"/>
      <c r="G1480" s="438"/>
    </row>
    <row r="1481" spans="5:7" ht="14.25">
      <c r="E1481" s="438"/>
      <c r="F1481" s="438"/>
      <c r="G1481" s="438"/>
    </row>
    <row r="1482" spans="5:7" ht="14.25">
      <c r="E1482" s="438"/>
      <c r="F1482" s="438"/>
      <c r="G1482" s="438"/>
    </row>
    <row r="1483" spans="5:7" ht="14.25">
      <c r="E1483" s="438"/>
      <c r="F1483" s="438"/>
      <c r="G1483" s="438"/>
    </row>
    <row r="1484" spans="5:7" ht="14.25">
      <c r="E1484" s="438"/>
      <c r="F1484" s="438"/>
      <c r="G1484" s="438"/>
    </row>
    <row r="1485" spans="5:7" ht="14.25">
      <c r="E1485" s="438"/>
      <c r="F1485" s="438"/>
      <c r="G1485" s="438"/>
    </row>
    <row r="1486" spans="5:7" ht="14.25">
      <c r="E1486" s="438"/>
      <c r="F1486" s="438"/>
      <c r="G1486" s="438"/>
    </row>
    <row r="1487" spans="5:7" ht="14.25">
      <c r="E1487" s="438"/>
      <c r="F1487" s="438"/>
      <c r="G1487" s="438"/>
    </row>
    <row r="1488" spans="5:7" ht="14.25">
      <c r="E1488" s="438"/>
      <c r="F1488" s="438"/>
      <c r="G1488" s="438"/>
    </row>
    <row r="1489" spans="5:7" ht="14.25">
      <c r="E1489" s="438"/>
      <c r="F1489" s="438"/>
      <c r="G1489" s="438"/>
    </row>
    <row r="1490" spans="5:7" ht="14.25">
      <c r="E1490" s="438"/>
      <c r="F1490" s="438"/>
      <c r="G1490" s="438"/>
    </row>
    <row r="1491" spans="5:7" ht="14.25">
      <c r="E1491" s="438"/>
      <c r="F1491" s="438"/>
      <c r="G1491" s="438"/>
    </row>
    <row r="1492" spans="5:7" ht="14.25">
      <c r="E1492" s="438"/>
      <c r="F1492" s="438"/>
      <c r="G1492" s="438"/>
    </row>
    <row r="1493" spans="5:7" ht="14.25">
      <c r="E1493" s="438"/>
      <c r="F1493" s="438"/>
      <c r="G1493" s="438"/>
    </row>
    <row r="1494" spans="5:7" ht="14.25">
      <c r="E1494" s="438"/>
      <c r="F1494" s="438"/>
      <c r="G1494" s="438"/>
    </row>
    <row r="1495" spans="5:7" ht="14.25">
      <c r="E1495" s="438"/>
      <c r="F1495" s="438"/>
      <c r="G1495" s="438"/>
    </row>
    <row r="1496" spans="5:7" ht="14.25">
      <c r="E1496" s="438"/>
      <c r="F1496" s="438"/>
      <c r="G1496" s="438"/>
    </row>
    <row r="1497" spans="5:7" ht="14.25">
      <c r="E1497" s="438"/>
      <c r="F1497" s="438"/>
      <c r="G1497" s="438"/>
    </row>
    <row r="1498" spans="5:7" ht="14.25">
      <c r="E1498" s="438"/>
      <c r="F1498" s="438"/>
      <c r="G1498" s="438"/>
    </row>
    <row r="1499" spans="5:7" ht="14.25">
      <c r="E1499" s="438"/>
      <c r="F1499" s="438"/>
      <c r="G1499" s="438"/>
    </row>
    <row r="1500" spans="5:7" ht="14.25">
      <c r="E1500" s="438"/>
      <c r="F1500" s="438"/>
      <c r="G1500" s="438"/>
    </row>
    <row r="1501" spans="5:7" ht="14.25">
      <c r="E1501" s="438"/>
      <c r="F1501" s="438"/>
      <c r="G1501" s="438"/>
    </row>
    <row r="1502" spans="5:7" ht="14.25">
      <c r="E1502" s="438"/>
      <c r="F1502" s="438"/>
      <c r="G1502" s="438"/>
    </row>
    <row r="1503" spans="5:7" ht="14.25">
      <c r="E1503" s="438"/>
      <c r="F1503" s="438"/>
      <c r="G1503" s="438"/>
    </row>
    <row r="1504" spans="5:7" ht="14.25">
      <c r="E1504" s="438"/>
      <c r="F1504" s="438"/>
      <c r="G1504" s="438"/>
    </row>
    <row r="1505" spans="5:7" ht="14.25">
      <c r="E1505" s="438"/>
      <c r="F1505" s="438"/>
      <c r="G1505" s="438"/>
    </row>
    <row r="1506" spans="5:7" ht="14.25">
      <c r="E1506" s="438"/>
      <c r="F1506" s="438"/>
      <c r="G1506" s="438"/>
    </row>
    <row r="1507" spans="5:7" ht="14.25">
      <c r="E1507" s="438"/>
      <c r="F1507" s="438"/>
      <c r="G1507" s="438"/>
    </row>
    <row r="1508" spans="5:7" ht="14.25">
      <c r="E1508" s="438"/>
      <c r="F1508" s="438"/>
      <c r="G1508" s="438"/>
    </row>
    <row r="1509" spans="5:7" ht="14.25">
      <c r="E1509" s="438"/>
      <c r="F1509" s="438"/>
      <c r="G1509" s="438"/>
    </row>
    <row r="1510" spans="5:7" ht="14.25">
      <c r="E1510" s="438"/>
      <c r="F1510" s="438"/>
      <c r="G1510" s="438"/>
    </row>
    <row r="1511" spans="5:7" ht="14.25">
      <c r="E1511" s="438"/>
      <c r="F1511" s="438"/>
      <c r="G1511" s="438"/>
    </row>
    <row r="1512" spans="5:7" ht="14.25">
      <c r="E1512" s="438"/>
      <c r="F1512" s="438"/>
      <c r="G1512" s="438"/>
    </row>
    <row r="1513" spans="5:7" ht="14.25">
      <c r="E1513" s="438"/>
      <c r="F1513" s="438"/>
      <c r="G1513" s="438"/>
    </row>
    <row r="1514" spans="5:7" ht="14.25">
      <c r="E1514" s="438"/>
      <c r="F1514" s="438"/>
      <c r="G1514" s="438"/>
    </row>
    <row r="1515" spans="5:7" ht="14.25">
      <c r="E1515" s="438"/>
      <c r="F1515" s="438"/>
      <c r="G1515" s="438"/>
    </row>
    <row r="1516" spans="5:7" ht="14.25">
      <c r="E1516" s="438"/>
      <c r="F1516" s="438"/>
      <c r="G1516" s="438"/>
    </row>
    <row r="1517" spans="5:7" ht="14.25">
      <c r="E1517" s="438"/>
      <c r="F1517" s="438"/>
      <c r="G1517" s="438"/>
    </row>
    <row r="1518" spans="5:7" ht="14.25">
      <c r="E1518" s="438"/>
      <c r="F1518" s="438"/>
      <c r="G1518" s="438"/>
    </row>
    <row r="1519" spans="5:7" ht="14.25">
      <c r="E1519" s="438"/>
      <c r="F1519" s="438"/>
      <c r="G1519" s="438"/>
    </row>
    <row r="1520" spans="5:7" ht="14.25">
      <c r="E1520" s="438"/>
      <c r="F1520" s="438"/>
      <c r="G1520" s="438"/>
    </row>
    <row r="1521" spans="5:7" ht="14.25">
      <c r="E1521" s="438"/>
      <c r="F1521" s="438"/>
      <c r="G1521" s="438"/>
    </row>
    <row r="1522" spans="5:7" ht="14.25">
      <c r="E1522" s="438"/>
      <c r="F1522" s="438"/>
      <c r="G1522" s="438"/>
    </row>
    <row r="1523" spans="5:7" ht="14.25">
      <c r="E1523" s="438"/>
      <c r="F1523" s="438"/>
      <c r="G1523" s="438"/>
    </row>
    <row r="1524" spans="5:7" ht="14.25">
      <c r="E1524" s="438"/>
      <c r="F1524" s="438"/>
      <c r="G1524" s="438"/>
    </row>
    <row r="1525" spans="5:7" ht="14.25">
      <c r="E1525" s="438"/>
      <c r="F1525" s="438"/>
      <c r="G1525" s="438"/>
    </row>
    <row r="1526" spans="5:7" ht="14.25">
      <c r="E1526" s="438"/>
      <c r="F1526" s="438"/>
      <c r="G1526" s="438"/>
    </row>
    <row r="1527" spans="5:7" ht="14.25">
      <c r="E1527" s="438"/>
      <c r="F1527" s="438"/>
      <c r="G1527" s="438"/>
    </row>
    <row r="1528" spans="5:7" ht="14.25">
      <c r="E1528" s="438"/>
      <c r="F1528" s="438"/>
      <c r="G1528" s="438"/>
    </row>
    <row r="1529" spans="5:7" ht="14.25">
      <c r="E1529" s="438"/>
      <c r="F1529" s="438"/>
      <c r="G1529" s="438"/>
    </row>
    <row r="1530" spans="5:7" ht="14.25">
      <c r="E1530" s="438"/>
      <c r="F1530" s="438"/>
      <c r="G1530" s="438"/>
    </row>
    <row r="1531" spans="5:7" ht="14.25">
      <c r="E1531" s="438"/>
      <c r="F1531" s="438"/>
      <c r="G1531" s="438"/>
    </row>
    <row r="1532" spans="5:7" ht="14.25">
      <c r="E1532" s="438"/>
      <c r="F1532" s="438"/>
      <c r="G1532" s="438"/>
    </row>
    <row r="1533" spans="5:7" ht="14.25">
      <c r="E1533" s="438"/>
      <c r="F1533" s="438"/>
      <c r="G1533" s="438"/>
    </row>
    <row r="1534" spans="5:7" ht="14.25">
      <c r="E1534" s="438"/>
      <c r="F1534" s="438"/>
      <c r="G1534" s="438"/>
    </row>
    <row r="1535" spans="5:7" ht="14.25">
      <c r="E1535" s="438"/>
      <c r="F1535" s="438"/>
      <c r="G1535" s="438"/>
    </row>
    <row r="1536" spans="5:7" ht="14.25">
      <c r="E1536" s="438"/>
      <c r="F1536" s="438"/>
      <c r="G1536" s="438"/>
    </row>
    <row r="1537" spans="5:7" ht="14.25">
      <c r="E1537" s="438"/>
      <c r="F1537" s="438"/>
      <c r="G1537" s="438"/>
    </row>
    <row r="1538" spans="5:7" ht="14.25">
      <c r="E1538" s="438"/>
      <c r="F1538" s="438"/>
      <c r="G1538" s="438"/>
    </row>
    <row r="1539" spans="5:7" ht="14.25">
      <c r="E1539" s="438"/>
      <c r="F1539" s="438"/>
      <c r="G1539" s="438"/>
    </row>
    <row r="1540" spans="5:7" ht="14.25">
      <c r="E1540" s="438"/>
      <c r="F1540" s="438"/>
      <c r="G1540" s="438"/>
    </row>
    <row r="1541" spans="5:7" ht="14.25">
      <c r="E1541" s="438"/>
      <c r="F1541" s="438"/>
      <c r="G1541" s="438"/>
    </row>
    <row r="1542" spans="5:7" ht="14.25">
      <c r="E1542" s="438"/>
      <c r="F1542" s="438"/>
      <c r="G1542" s="438"/>
    </row>
    <row r="1543" spans="5:7" ht="14.25">
      <c r="E1543" s="438"/>
      <c r="F1543" s="438"/>
      <c r="G1543" s="438"/>
    </row>
    <row r="1544" spans="5:7" ht="14.25">
      <c r="E1544" s="438"/>
      <c r="F1544" s="438"/>
      <c r="G1544" s="438"/>
    </row>
    <row r="1545" spans="5:7" ht="14.25">
      <c r="E1545" s="438"/>
      <c r="F1545" s="438"/>
      <c r="G1545" s="438"/>
    </row>
    <row r="1546" spans="5:7" ht="14.25">
      <c r="E1546" s="438"/>
      <c r="F1546" s="438"/>
      <c r="G1546" s="438"/>
    </row>
    <row r="1547" spans="5:7" ht="14.25">
      <c r="E1547" s="438"/>
      <c r="F1547" s="438"/>
      <c r="G1547" s="438"/>
    </row>
    <row r="1548" spans="5:7" ht="14.25">
      <c r="E1548" s="438"/>
      <c r="F1548" s="438"/>
      <c r="G1548" s="438"/>
    </row>
    <row r="1549" spans="5:7" ht="14.25">
      <c r="E1549" s="438"/>
      <c r="F1549" s="438"/>
      <c r="G1549" s="438"/>
    </row>
    <row r="1550" spans="5:7" ht="14.25">
      <c r="E1550" s="438"/>
      <c r="F1550" s="438"/>
      <c r="G1550" s="438"/>
    </row>
    <row r="1551" spans="5:7" ht="14.25">
      <c r="E1551" s="438"/>
      <c r="F1551" s="438"/>
      <c r="G1551" s="438"/>
    </row>
    <row r="1552" spans="5:7" ht="14.25">
      <c r="E1552" s="438"/>
      <c r="F1552" s="438"/>
      <c r="G1552" s="438"/>
    </row>
    <row r="1553" spans="5:7" ht="14.25">
      <c r="E1553" s="438"/>
      <c r="F1553" s="438"/>
      <c r="G1553" s="438"/>
    </row>
    <row r="1554" spans="5:7" ht="14.25">
      <c r="E1554" s="438"/>
      <c r="F1554" s="438"/>
      <c r="G1554" s="438"/>
    </row>
    <row r="1555" spans="5:7" ht="14.25">
      <c r="E1555" s="438"/>
      <c r="F1555" s="438"/>
      <c r="G1555" s="438"/>
    </row>
    <row r="1556" spans="5:7" ht="14.25">
      <c r="E1556" s="438"/>
      <c r="F1556" s="438"/>
      <c r="G1556" s="438"/>
    </row>
    <row r="1557" spans="5:7" ht="14.25">
      <c r="E1557" s="438"/>
      <c r="F1557" s="438"/>
      <c r="G1557" s="438"/>
    </row>
    <row r="1558" spans="5:7" ht="14.25">
      <c r="E1558" s="438"/>
      <c r="F1558" s="438"/>
      <c r="G1558" s="438"/>
    </row>
    <row r="1559" spans="5:7" ht="14.25">
      <c r="E1559" s="438"/>
      <c r="F1559" s="438"/>
      <c r="G1559" s="438"/>
    </row>
    <row r="1560" spans="5:7" ht="14.25">
      <c r="E1560" s="438"/>
      <c r="F1560" s="438"/>
      <c r="G1560" s="438"/>
    </row>
    <row r="1561" spans="5:7" ht="14.25">
      <c r="E1561" s="438"/>
      <c r="F1561" s="438"/>
      <c r="G1561" s="438"/>
    </row>
    <row r="1562" spans="5:7" ht="14.25">
      <c r="E1562" s="438"/>
      <c r="F1562" s="438"/>
      <c r="G1562" s="438"/>
    </row>
    <row r="1563" spans="5:7" ht="14.25">
      <c r="E1563" s="438"/>
      <c r="F1563" s="438"/>
      <c r="G1563" s="438"/>
    </row>
    <row r="1564" spans="5:7" ht="14.25">
      <c r="E1564" s="438"/>
      <c r="F1564" s="438"/>
      <c r="G1564" s="438"/>
    </row>
    <row r="1565" spans="5:7" ht="14.25">
      <c r="E1565" s="438"/>
      <c r="F1565" s="438"/>
      <c r="G1565" s="438"/>
    </row>
    <row r="1566" spans="5:7" ht="14.25">
      <c r="E1566" s="438"/>
      <c r="F1566" s="438"/>
      <c r="G1566" s="438"/>
    </row>
    <row r="1567" spans="5:7" ht="14.25">
      <c r="E1567" s="438"/>
      <c r="F1567" s="438"/>
      <c r="G1567" s="438"/>
    </row>
    <row r="1568" spans="5:7" ht="14.25">
      <c r="E1568" s="438"/>
      <c r="F1568" s="438"/>
      <c r="G1568" s="438"/>
    </row>
    <row r="1569" spans="5:7" ht="14.25">
      <c r="E1569" s="438"/>
      <c r="F1569" s="438"/>
      <c r="G1569" s="438"/>
    </row>
    <row r="1570" spans="5:7" ht="14.25">
      <c r="E1570" s="438"/>
      <c r="F1570" s="438"/>
      <c r="G1570" s="438"/>
    </row>
    <row r="1571" spans="5:7" ht="14.25">
      <c r="E1571" s="438"/>
      <c r="F1571" s="438"/>
      <c r="G1571" s="438"/>
    </row>
    <row r="1572" spans="5:7" ht="14.25">
      <c r="E1572" s="438"/>
      <c r="F1572" s="438"/>
      <c r="G1572" s="438"/>
    </row>
    <row r="1573" spans="5:7" ht="14.25">
      <c r="E1573" s="438"/>
      <c r="F1573" s="438"/>
      <c r="G1573" s="438"/>
    </row>
    <row r="1574" spans="5:7" ht="14.25">
      <c r="E1574" s="438"/>
      <c r="F1574" s="438"/>
      <c r="G1574" s="438"/>
    </row>
    <row r="1575" spans="5:7" ht="14.25">
      <c r="E1575" s="438"/>
      <c r="F1575" s="438"/>
      <c r="G1575" s="438"/>
    </row>
    <row r="1576" spans="5:7" ht="14.25">
      <c r="E1576" s="438"/>
      <c r="F1576" s="438"/>
      <c r="G1576" s="438"/>
    </row>
    <row r="1577" spans="5:7" ht="14.25">
      <c r="E1577" s="438"/>
      <c r="F1577" s="438"/>
      <c r="G1577" s="438"/>
    </row>
    <row r="1578" spans="5:7" ht="14.25">
      <c r="E1578" s="438"/>
      <c r="F1578" s="438"/>
      <c r="G1578" s="438"/>
    </row>
    <row r="1579" spans="5:7" ht="14.25">
      <c r="E1579" s="438"/>
      <c r="F1579" s="438"/>
      <c r="G1579" s="438"/>
    </row>
    <row r="1580" spans="5:7" ht="14.25">
      <c r="E1580" s="438"/>
      <c r="F1580" s="438"/>
      <c r="G1580" s="438"/>
    </row>
    <row r="1581" spans="5:7" ht="14.25">
      <c r="E1581" s="438"/>
      <c r="F1581" s="438"/>
      <c r="G1581" s="438"/>
    </row>
    <row r="1582" spans="5:7" ht="14.25">
      <c r="E1582" s="438"/>
      <c r="F1582" s="438"/>
      <c r="G1582" s="438"/>
    </row>
    <row r="1583" spans="5:7" ht="14.25">
      <c r="E1583" s="438"/>
      <c r="F1583" s="438"/>
      <c r="G1583" s="438"/>
    </row>
    <row r="1584" spans="5:7" ht="14.25">
      <c r="E1584" s="438"/>
      <c r="F1584" s="438"/>
      <c r="G1584" s="438"/>
    </row>
    <row r="1585" spans="5:7" ht="14.25">
      <c r="E1585" s="438"/>
      <c r="F1585" s="438"/>
      <c r="G1585" s="438"/>
    </row>
    <row r="1586" spans="5:7" ht="14.25">
      <c r="E1586" s="438"/>
      <c r="F1586" s="438"/>
      <c r="G1586" s="438"/>
    </row>
    <row r="1587" spans="5:7" ht="14.25">
      <c r="E1587" s="438"/>
      <c r="F1587" s="438"/>
      <c r="G1587" s="438"/>
    </row>
    <row r="1588" spans="5:7" ht="14.25">
      <c r="E1588" s="438"/>
      <c r="F1588" s="438"/>
      <c r="G1588" s="438"/>
    </row>
    <row r="1589" spans="5:7" ht="14.25">
      <c r="E1589" s="438"/>
      <c r="F1589" s="438"/>
      <c r="G1589" s="438"/>
    </row>
    <row r="1590" spans="5:7" ht="14.25">
      <c r="E1590" s="438"/>
      <c r="F1590" s="438"/>
      <c r="G1590" s="438"/>
    </row>
    <row r="1591" spans="5:7" ht="14.25">
      <c r="E1591" s="438"/>
      <c r="F1591" s="438"/>
      <c r="G1591" s="438"/>
    </row>
    <row r="1592" spans="5:7" ht="14.25">
      <c r="E1592" s="438"/>
      <c r="F1592" s="438"/>
      <c r="G1592" s="438"/>
    </row>
    <row r="1593" spans="5:7" ht="14.25">
      <c r="E1593" s="438"/>
      <c r="F1593" s="438"/>
      <c r="G1593" s="438"/>
    </row>
    <row r="1594" spans="5:7" ht="14.25">
      <c r="E1594" s="438"/>
      <c r="F1594" s="438"/>
      <c r="G1594" s="438"/>
    </row>
    <row r="1595" spans="5:7" ht="14.25">
      <c r="E1595" s="438"/>
      <c r="F1595" s="438"/>
      <c r="G1595" s="438"/>
    </row>
    <row r="1596" spans="5:7" ht="14.25">
      <c r="E1596" s="438"/>
      <c r="F1596" s="438"/>
      <c r="G1596" s="438"/>
    </row>
    <row r="1597" spans="5:7" ht="14.25">
      <c r="E1597" s="438"/>
      <c r="F1597" s="438"/>
      <c r="G1597" s="438"/>
    </row>
    <row r="1598" spans="5:7" ht="14.25">
      <c r="E1598" s="438"/>
      <c r="F1598" s="438"/>
      <c r="G1598" s="438"/>
    </row>
    <row r="1599" spans="5:7" ht="14.25">
      <c r="E1599" s="438"/>
      <c r="F1599" s="438"/>
      <c r="G1599" s="438"/>
    </row>
    <row r="1600" spans="5:7" ht="14.25">
      <c r="E1600" s="438"/>
      <c r="F1600" s="438"/>
      <c r="G1600" s="438"/>
    </row>
    <row r="1601" spans="5:7" ht="14.25">
      <c r="E1601" s="438"/>
      <c r="F1601" s="438"/>
      <c r="G1601" s="438"/>
    </row>
    <row r="1602" spans="5:7" ht="14.25">
      <c r="E1602" s="438"/>
      <c r="F1602" s="438"/>
      <c r="G1602" s="438"/>
    </row>
    <row r="1603" spans="5:7" ht="14.25">
      <c r="E1603" s="438"/>
      <c r="F1603" s="438"/>
      <c r="G1603" s="438"/>
    </row>
    <row r="1604" spans="5:7" ht="14.25">
      <c r="E1604" s="438"/>
      <c r="F1604" s="438"/>
      <c r="G1604" s="438"/>
    </row>
    <row r="1605" spans="5:7" ht="14.25">
      <c r="E1605" s="438"/>
      <c r="F1605" s="438"/>
      <c r="G1605" s="438"/>
    </row>
    <row r="1606" spans="5:7" ht="14.25">
      <c r="E1606" s="438"/>
      <c r="F1606" s="438"/>
      <c r="G1606" s="438"/>
    </row>
    <row r="1607" spans="5:7" ht="14.25">
      <c r="E1607" s="438"/>
      <c r="F1607" s="438"/>
      <c r="G1607" s="438"/>
    </row>
    <row r="1608" spans="5:7" ht="14.25">
      <c r="E1608" s="438"/>
      <c r="F1608" s="438"/>
      <c r="G1608" s="438"/>
    </row>
    <row r="1609" spans="5:7" ht="14.25">
      <c r="E1609" s="438"/>
      <c r="F1609" s="438"/>
      <c r="G1609" s="438"/>
    </row>
    <row r="1610" spans="5:7" ht="14.25">
      <c r="E1610" s="438"/>
      <c r="F1610" s="438"/>
      <c r="G1610" s="438"/>
    </row>
    <row r="1611" spans="5:7" ht="14.25">
      <c r="E1611" s="438"/>
      <c r="F1611" s="438"/>
      <c r="G1611" s="438"/>
    </row>
    <row r="1612" spans="5:7" ht="14.25">
      <c r="E1612" s="438"/>
      <c r="F1612" s="438"/>
      <c r="G1612" s="438"/>
    </row>
    <row r="1613" spans="5:7" ht="14.25">
      <c r="E1613" s="438"/>
      <c r="F1613" s="438"/>
      <c r="G1613" s="438"/>
    </row>
    <row r="1614" spans="5:7" ht="14.25">
      <c r="E1614" s="438"/>
      <c r="F1614" s="438"/>
      <c r="G1614" s="438"/>
    </row>
    <row r="1615" spans="5:7" ht="14.25">
      <c r="E1615" s="438"/>
      <c r="F1615" s="438"/>
      <c r="G1615" s="438"/>
    </row>
    <row r="1616" spans="5:7" ht="14.25">
      <c r="E1616" s="438"/>
      <c r="F1616" s="438"/>
      <c r="G1616" s="438"/>
    </row>
    <row r="1617" spans="5:7" ht="14.25">
      <c r="E1617" s="438"/>
      <c r="F1617" s="438"/>
      <c r="G1617" s="438"/>
    </row>
    <row r="1618" spans="5:7" ht="14.25">
      <c r="E1618" s="438"/>
      <c r="F1618" s="438"/>
      <c r="G1618" s="438"/>
    </row>
    <row r="1619" spans="5:7" ht="14.25">
      <c r="E1619" s="438"/>
      <c r="F1619" s="438"/>
      <c r="G1619" s="438"/>
    </row>
    <row r="1620" spans="5:7" ht="14.25">
      <c r="E1620" s="438"/>
      <c r="F1620" s="438"/>
      <c r="G1620" s="438"/>
    </row>
    <row r="1621" spans="5:7" ht="14.25">
      <c r="E1621" s="438"/>
      <c r="F1621" s="438"/>
      <c r="G1621" s="438"/>
    </row>
    <row r="1622" spans="5:7" ht="14.25">
      <c r="E1622" s="438"/>
      <c r="F1622" s="438"/>
      <c r="G1622" s="438"/>
    </row>
    <row r="1623" spans="5:7" ht="14.25">
      <c r="E1623" s="438"/>
      <c r="F1623" s="438"/>
      <c r="G1623" s="438"/>
    </row>
    <row r="1624" spans="5:7" ht="14.25">
      <c r="E1624" s="438"/>
      <c r="F1624" s="438"/>
      <c r="G1624" s="438"/>
    </row>
    <row r="1625" spans="5:7" ht="14.25">
      <c r="E1625" s="438"/>
      <c r="F1625" s="438"/>
      <c r="G1625" s="438"/>
    </row>
    <row r="1626" spans="5:7" ht="14.25">
      <c r="E1626" s="438"/>
      <c r="F1626" s="438"/>
      <c r="G1626" s="438"/>
    </row>
    <row r="1627" spans="5:7" ht="14.25">
      <c r="E1627" s="438"/>
      <c r="F1627" s="438"/>
      <c r="G1627" s="438"/>
    </row>
    <row r="1628" spans="5:7" ht="14.25">
      <c r="E1628" s="438"/>
      <c r="F1628" s="438"/>
      <c r="G1628" s="438"/>
    </row>
    <row r="1629" spans="5:7" ht="14.25">
      <c r="E1629" s="438"/>
      <c r="F1629" s="438"/>
      <c r="G1629" s="438"/>
    </row>
    <row r="1630" spans="5:7" ht="14.25">
      <c r="E1630" s="438"/>
      <c r="F1630" s="438"/>
      <c r="G1630" s="438"/>
    </row>
    <row r="1631" spans="5:7" ht="14.25">
      <c r="E1631" s="438"/>
      <c r="F1631" s="438"/>
      <c r="G1631" s="438"/>
    </row>
    <row r="1632" spans="5:7" ht="14.25">
      <c r="E1632" s="438"/>
      <c r="F1632" s="438"/>
      <c r="G1632" s="438"/>
    </row>
    <row r="1633" spans="5:7" ht="14.25">
      <c r="E1633" s="438"/>
      <c r="F1633" s="438"/>
      <c r="G1633" s="438"/>
    </row>
    <row r="1634" spans="5:7" ht="14.25">
      <c r="E1634" s="438"/>
      <c r="F1634" s="438"/>
      <c r="G1634" s="438"/>
    </row>
    <row r="1635" spans="5:7" ht="14.25">
      <c r="E1635" s="438"/>
      <c r="F1635" s="438"/>
      <c r="G1635" s="438"/>
    </row>
    <row r="1636" spans="5:7" ht="14.25">
      <c r="E1636" s="438"/>
      <c r="F1636" s="438"/>
      <c r="G1636" s="438"/>
    </row>
    <row r="1637" spans="5:7" ht="14.25">
      <c r="E1637" s="438"/>
      <c r="F1637" s="438"/>
      <c r="G1637" s="438"/>
    </row>
    <row r="1638" spans="5:7" ht="14.25">
      <c r="E1638" s="438"/>
      <c r="F1638" s="438"/>
      <c r="G1638" s="438"/>
    </row>
    <row r="1639" spans="5:7" ht="14.25">
      <c r="E1639" s="438"/>
      <c r="F1639" s="438"/>
      <c r="G1639" s="438"/>
    </row>
    <row r="1640" spans="5:7" ht="14.25">
      <c r="E1640" s="438"/>
      <c r="F1640" s="438"/>
      <c r="G1640" s="438"/>
    </row>
    <row r="1641" spans="5:7" ht="14.25">
      <c r="E1641" s="438"/>
      <c r="F1641" s="438"/>
      <c r="G1641" s="438"/>
    </row>
    <row r="1642" spans="5:7" ht="14.25">
      <c r="E1642" s="438"/>
      <c r="F1642" s="438"/>
      <c r="G1642" s="438"/>
    </row>
    <row r="1643" spans="5:7" ht="14.25">
      <c r="E1643" s="438"/>
      <c r="F1643" s="438"/>
      <c r="G1643" s="438"/>
    </row>
    <row r="1644" spans="5:7" ht="14.25">
      <c r="E1644" s="438"/>
      <c r="F1644" s="438"/>
      <c r="G1644" s="438"/>
    </row>
    <row r="1645" spans="5:7" ht="14.25">
      <c r="E1645" s="438"/>
      <c r="F1645" s="438"/>
      <c r="G1645" s="438"/>
    </row>
    <row r="1646" spans="5:7" ht="14.25">
      <c r="E1646" s="438"/>
      <c r="F1646" s="438"/>
      <c r="G1646" s="438"/>
    </row>
    <row r="1647" spans="5:7" ht="14.25">
      <c r="E1647" s="438"/>
      <c r="F1647" s="438"/>
      <c r="G1647" s="438"/>
    </row>
    <row r="1648" spans="5:7" ht="14.25">
      <c r="E1648" s="438"/>
      <c r="F1648" s="438"/>
      <c r="G1648" s="438"/>
    </row>
    <row r="1649" spans="5:7" ht="14.25">
      <c r="E1649" s="438"/>
      <c r="F1649" s="438"/>
      <c r="G1649" s="438"/>
    </row>
    <row r="1650" spans="5:7" ht="14.25">
      <c r="E1650" s="438"/>
      <c r="F1650" s="438"/>
      <c r="G1650" s="438"/>
    </row>
    <row r="1651" spans="5:7" ht="14.25">
      <c r="E1651" s="438"/>
      <c r="F1651" s="438"/>
      <c r="G1651" s="438"/>
    </row>
    <row r="1652" spans="5:7" ht="14.25">
      <c r="E1652" s="438"/>
      <c r="F1652" s="438"/>
      <c r="G1652" s="438"/>
    </row>
    <row r="1653" spans="5:7" ht="14.25">
      <c r="E1653" s="438"/>
      <c r="F1653" s="438"/>
      <c r="G1653" s="438"/>
    </row>
    <row r="1654" spans="5:7" ht="14.25">
      <c r="E1654" s="438"/>
      <c r="F1654" s="438"/>
      <c r="G1654" s="438"/>
    </row>
    <row r="1655" spans="5:7" ht="14.25">
      <c r="E1655" s="438"/>
      <c r="F1655" s="438"/>
      <c r="G1655" s="438"/>
    </row>
    <row r="1656" spans="5:7" ht="14.25">
      <c r="E1656" s="438"/>
      <c r="F1656" s="438"/>
      <c r="G1656" s="438"/>
    </row>
    <row r="1657" spans="5:7" ht="14.25">
      <c r="E1657" s="438"/>
      <c r="F1657" s="438"/>
      <c r="G1657" s="438"/>
    </row>
    <row r="1658" spans="5:7" ht="14.25">
      <c r="E1658" s="438"/>
      <c r="F1658" s="438"/>
      <c r="G1658" s="438"/>
    </row>
    <row r="1659" spans="5:7" ht="14.25">
      <c r="E1659" s="438"/>
      <c r="F1659" s="438"/>
      <c r="G1659" s="438"/>
    </row>
    <row r="1660" spans="5:7" ht="14.25">
      <c r="E1660" s="438"/>
      <c r="F1660" s="438"/>
      <c r="G1660" s="438"/>
    </row>
    <row r="1661" spans="5:7" ht="14.25">
      <c r="E1661" s="438"/>
      <c r="F1661" s="438"/>
      <c r="G1661" s="438"/>
    </row>
    <row r="1662" spans="5:7" ht="14.25">
      <c r="E1662" s="438"/>
      <c r="F1662" s="438"/>
      <c r="G1662" s="438"/>
    </row>
    <row r="1663" spans="5:7" ht="14.25">
      <c r="E1663" s="438"/>
      <c r="F1663" s="438"/>
      <c r="G1663" s="438"/>
    </row>
    <row r="1664" spans="5:7" ht="14.25">
      <c r="E1664" s="438"/>
      <c r="F1664" s="438"/>
      <c r="G1664" s="438"/>
    </row>
    <row r="1665" spans="5:7" ht="14.25">
      <c r="E1665" s="438"/>
      <c r="F1665" s="438"/>
      <c r="G1665" s="438"/>
    </row>
    <row r="1666" spans="5:7" ht="14.25">
      <c r="E1666" s="438"/>
      <c r="F1666" s="438"/>
      <c r="G1666" s="438"/>
    </row>
    <row r="1667" spans="5:7" ht="14.25">
      <c r="E1667" s="438"/>
      <c r="F1667" s="438"/>
      <c r="G1667" s="438"/>
    </row>
    <row r="1668" spans="5:7" ht="14.25">
      <c r="E1668" s="438"/>
      <c r="F1668" s="438"/>
      <c r="G1668" s="438"/>
    </row>
    <row r="1669" spans="5:7" ht="14.25">
      <c r="E1669" s="438"/>
      <c r="F1669" s="438"/>
      <c r="G1669" s="438"/>
    </row>
    <row r="1670" spans="5:7" ht="14.25">
      <c r="E1670" s="438"/>
      <c r="F1670" s="438"/>
      <c r="G1670" s="438"/>
    </row>
    <row r="1671" spans="5:7" ht="14.25">
      <c r="E1671" s="438"/>
      <c r="F1671" s="438"/>
      <c r="G1671" s="438"/>
    </row>
    <row r="1672" spans="5:7" ht="14.25">
      <c r="E1672" s="438"/>
      <c r="F1672" s="438"/>
      <c r="G1672" s="438"/>
    </row>
    <row r="1673" spans="5:7" ht="14.25">
      <c r="E1673" s="438"/>
      <c r="F1673" s="438"/>
      <c r="G1673" s="438"/>
    </row>
    <row r="1674" spans="5:7" ht="14.25">
      <c r="E1674" s="438"/>
      <c r="F1674" s="438"/>
      <c r="G1674" s="438"/>
    </row>
    <row r="1675" spans="5:7" ht="14.25">
      <c r="E1675" s="438"/>
      <c r="F1675" s="438"/>
      <c r="G1675" s="438"/>
    </row>
    <row r="1676" spans="5:7" ht="14.25">
      <c r="E1676" s="438"/>
      <c r="F1676" s="438"/>
      <c r="G1676" s="438"/>
    </row>
    <row r="1677" spans="5:7" ht="14.25">
      <c r="E1677" s="438"/>
      <c r="F1677" s="438"/>
      <c r="G1677" s="438"/>
    </row>
    <row r="1678" spans="5:7" ht="14.25">
      <c r="E1678" s="438"/>
      <c r="F1678" s="438"/>
      <c r="G1678" s="438"/>
    </row>
    <row r="1679" spans="5:7" ht="14.25">
      <c r="E1679" s="438"/>
      <c r="F1679" s="438"/>
      <c r="G1679" s="438"/>
    </row>
    <row r="1680" spans="5:7" ht="14.25">
      <c r="E1680" s="438"/>
      <c r="F1680" s="438"/>
      <c r="G1680" s="438"/>
    </row>
    <row r="1681" spans="5:7" ht="14.25">
      <c r="E1681" s="438"/>
      <c r="F1681" s="438"/>
      <c r="G1681" s="438"/>
    </row>
    <row r="1682" spans="5:7" ht="14.25">
      <c r="E1682" s="438"/>
      <c r="F1682" s="438"/>
      <c r="G1682" s="438"/>
    </row>
    <row r="1683" spans="5:7" ht="14.25">
      <c r="E1683" s="438"/>
      <c r="F1683" s="438"/>
      <c r="G1683" s="438"/>
    </row>
    <row r="1684" spans="5:7" ht="14.25">
      <c r="E1684" s="438"/>
      <c r="F1684" s="438"/>
      <c r="G1684" s="438"/>
    </row>
    <row r="1685" spans="5:7" ht="14.25">
      <c r="E1685" s="438"/>
      <c r="F1685" s="438"/>
      <c r="G1685" s="438"/>
    </row>
    <row r="1686" spans="5:7" ht="14.25">
      <c r="E1686" s="438"/>
      <c r="F1686" s="438"/>
      <c r="G1686" s="438"/>
    </row>
    <row r="1687" spans="5:7" ht="14.25">
      <c r="E1687" s="438"/>
      <c r="F1687" s="438"/>
      <c r="G1687" s="438"/>
    </row>
    <row r="1688" spans="5:7" ht="14.25">
      <c r="E1688" s="438"/>
      <c r="F1688" s="438"/>
      <c r="G1688" s="438"/>
    </row>
    <row r="1689" spans="5:7" ht="14.25">
      <c r="E1689" s="438"/>
      <c r="F1689" s="438"/>
      <c r="G1689" s="438"/>
    </row>
    <row r="1690" spans="5:7" ht="14.25">
      <c r="E1690" s="438"/>
      <c r="F1690" s="438"/>
      <c r="G1690" s="438"/>
    </row>
    <row r="1691" spans="5:7" ht="14.25">
      <c r="E1691" s="438"/>
      <c r="F1691" s="438"/>
      <c r="G1691" s="438"/>
    </row>
    <row r="1692" spans="5:7" ht="14.25">
      <c r="E1692" s="438"/>
      <c r="F1692" s="438"/>
      <c r="G1692" s="438"/>
    </row>
    <row r="1693" spans="5:7" ht="14.25">
      <c r="E1693" s="438"/>
      <c r="F1693" s="438"/>
      <c r="G1693" s="438"/>
    </row>
    <row r="1694" spans="5:7" ht="14.25">
      <c r="E1694" s="438"/>
      <c r="F1694" s="438"/>
      <c r="G1694" s="438"/>
    </row>
    <row r="1695" spans="5:7" ht="14.25">
      <c r="E1695" s="438"/>
      <c r="F1695" s="438"/>
      <c r="G1695" s="438"/>
    </row>
    <row r="1696" spans="5:7" ht="14.25">
      <c r="E1696" s="438"/>
      <c r="F1696" s="438"/>
      <c r="G1696" s="438"/>
    </row>
    <row r="1697" spans="5:7" ht="14.25">
      <c r="E1697" s="438"/>
      <c r="F1697" s="438"/>
      <c r="G1697" s="438"/>
    </row>
    <row r="1698" spans="5:7" ht="14.25">
      <c r="E1698" s="438"/>
      <c r="F1698" s="438"/>
      <c r="G1698" s="438"/>
    </row>
    <row r="1699" spans="5:7" ht="14.25">
      <c r="E1699" s="438"/>
      <c r="F1699" s="438"/>
      <c r="G1699" s="438"/>
    </row>
    <row r="1700" spans="5:7" ht="14.25">
      <c r="E1700" s="438"/>
      <c r="F1700" s="438"/>
      <c r="G1700" s="438"/>
    </row>
    <row r="1701" spans="5:7" ht="14.25">
      <c r="E1701" s="438"/>
      <c r="F1701" s="438"/>
      <c r="G1701" s="438"/>
    </row>
    <row r="1702" spans="5:7" ht="14.25">
      <c r="E1702" s="438"/>
      <c r="F1702" s="438"/>
      <c r="G1702" s="438"/>
    </row>
    <row r="1703" spans="5:7" ht="14.25">
      <c r="E1703" s="438"/>
      <c r="F1703" s="438"/>
      <c r="G1703" s="438"/>
    </row>
    <row r="1704" spans="5:7" ht="14.25">
      <c r="E1704" s="438"/>
      <c r="F1704" s="438"/>
      <c r="G1704" s="438"/>
    </row>
    <row r="1705" spans="5:7" ht="14.25">
      <c r="E1705" s="438"/>
      <c r="F1705" s="438"/>
      <c r="G1705" s="438"/>
    </row>
    <row r="1706" spans="5:7" ht="14.25">
      <c r="E1706" s="438"/>
      <c r="F1706" s="438"/>
      <c r="G1706" s="438"/>
    </row>
    <row r="1707" spans="5:7" ht="14.25">
      <c r="E1707" s="438"/>
      <c r="F1707" s="438"/>
      <c r="G1707" s="438"/>
    </row>
    <row r="1708" spans="5:7" ht="14.25">
      <c r="E1708" s="438"/>
      <c r="F1708" s="438"/>
      <c r="G1708" s="438"/>
    </row>
    <row r="1709" spans="5:7" ht="14.25">
      <c r="E1709" s="438"/>
      <c r="F1709" s="438"/>
      <c r="G1709" s="438"/>
    </row>
    <row r="1710" spans="5:7" ht="14.25">
      <c r="E1710" s="438"/>
      <c r="F1710" s="438"/>
      <c r="G1710" s="438"/>
    </row>
    <row r="1711" spans="5:7" ht="14.25">
      <c r="E1711" s="438"/>
      <c r="F1711" s="438"/>
      <c r="G1711" s="438"/>
    </row>
    <row r="1712" spans="5:7" ht="14.25">
      <c r="E1712" s="438"/>
      <c r="F1712" s="438"/>
      <c r="G1712" s="438"/>
    </row>
    <row r="1713" spans="5:7" ht="14.25">
      <c r="E1713" s="438"/>
      <c r="F1713" s="438"/>
      <c r="G1713" s="438"/>
    </row>
    <row r="1714" spans="5:7" ht="14.25">
      <c r="E1714" s="438"/>
      <c r="F1714" s="438"/>
      <c r="G1714" s="438"/>
    </row>
    <row r="1715" spans="5:7" ht="14.25">
      <c r="E1715" s="438"/>
      <c r="F1715" s="438"/>
      <c r="G1715" s="438"/>
    </row>
    <row r="1716" spans="5:7" ht="14.25">
      <c r="E1716" s="438"/>
      <c r="F1716" s="438"/>
      <c r="G1716" s="438"/>
    </row>
    <row r="1717" spans="5:7" ht="14.25">
      <c r="E1717" s="438"/>
      <c r="F1717" s="438"/>
      <c r="G1717" s="438"/>
    </row>
    <row r="1718" spans="5:7" ht="14.25">
      <c r="E1718" s="438"/>
      <c r="F1718" s="438"/>
      <c r="G1718" s="438"/>
    </row>
    <row r="1719" spans="5:7" ht="14.25">
      <c r="E1719" s="438"/>
      <c r="F1719" s="438"/>
      <c r="G1719" s="438"/>
    </row>
    <row r="1720" spans="5:7" ht="14.25">
      <c r="E1720" s="438"/>
      <c r="F1720" s="438"/>
      <c r="G1720" s="438"/>
    </row>
    <row r="1721" spans="5:7" ht="14.25">
      <c r="E1721" s="438"/>
      <c r="F1721" s="438"/>
      <c r="G1721" s="438"/>
    </row>
    <row r="1722" spans="5:7" ht="14.25">
      <c r="E1722" s="438"/>
      <c r="F1722" s="438"/>
      <c r="G1722" s="438"/>
    </row>
    <row r="1723" spans="5:7" ht="14.25">
      <c r="E1723" s="438"/>
      <c r="F1723" s="438"/>
      <c r="G1723" s="438"/>
    </row>
    <row r="1724" spans="5:7" ht="14.25">
      <c r="E1724" s="438"/>
      <c r="F1724" s="438"/>
      <c r="G1724" s="438"/>
    </row>
    <row r="1725" spans="5:7" ht="14.25">
      <c r="E1725" s="438"/>
      <c r="F1725" s="438"/>
      <c r="G1725" s="438"/>
    </row>
    <row r="1726" spans="5:7" ht="14.25">
      <c r="E1726" s="438"/>
      <c r="F1726" s="438"/>
      <c r="G1726" s="438"/>
    </row>
    <row r="1727" spans="5:7" ht="14.25">
      <c r="E1727" s="438"/>
      <c r="F1727" s="438"/>
      <c r="G1727" s="438"/>
    </row>
    <row r="1728" spans="5:7" ht="14.25">
      <c r="E1728" s="438"/>
      <c r="F1728" s="438"/>
      <c r="G1728" s="438"/>
    </row>
    <row r="1729" spans="5:7" ht="14.25">
      <c r="E1729" s="438"/>
      <c r="F1729" s="438"/>
      <c r="G1729" s="438"/>
    </row>
    <row r="1730" spans="5:7" ht="14.25">
      <c r="E1730" s="438"/>
      <c r="F1730" s="438"/>
      <c r="G1730" s="438"/>
    </row>
    <row r="1731" spans="5:7" ht="14.25">
      <c r="E1731" s="438"/>
      <c r="F1731" s="438"/>
      <c r="G1731" s="438"/>
    </row>
    <row r="1732" spans="5:7" ht="14.25">
      <c r="E1732" s="438"/>
      <c r="F1732" s="438"/>
      <c r="G1732" s="438"/>
    </row>
    <row r="1733" spans="5:7" ht="14.25">
      <c r="E1733" s="438"/>
      <c r="F1733" s="438"/>
      <c r="G1733" s="438"/>
    </row>
    <row r="1734" spans="5:7" ht="14.25">
      <c r="E1734" s="438"/>
      <c r="F1734" s="438"/>
      <c r="G1734" s="438"/>
    </row>
    <row r="1735" spans="5:7" ht="14.25">
      <c r="E1735" s="438"/>
      <c r="F1735" s="438"/>
      <c r="G1735" s="438"/>
    </row>
    <row r="1736" spans="5:7" ht="14.25">
      <c r="E1736" s="438"/>
      <c r="F1736" s="438"/>
      <c r="G1736" s="438"/>
    </row>
    <row r="1737" spans="5:7" ht="14.25">
      <c r="E1737" s="438"/>
      <c r="F1737" s="438"/>
      <c r="G1737" s="438"/>
    </row>
    <row r="1738" spans="5:7" ht="14.25">
      <c r="E1738" s="438"/>
      <c r="F1738" s="438"/>
      <c r="G1738" s="438"/>
    </row>
    <row r="1739" spans="5:7" ht="14.25">
      <c r="E1739" s="438"/>
      <c r="F1739" s="438"/>
      <c r="G1739" s="438"/>
    </row>
    <row r="1740" spans="5:7" ht="14.25">
      <c r="E1740" s="438"/>
      <c r="F1740" s="438"/>
      <c r="G1740" s="438"/>
    </row>
    <row r="1741" spans="5:7" ht="14.25">
      <c r="E1741" s="438"/>
      <c r="F1741" s="438"/>
      <c r="G1741" s="438"/>
    </row>
    <row r="1742" spans="5:7" ht="14.25">
      <c r="E1742" s="438"/>
      <c r="F1742" s="438"/>
      <c r="G1742" s="438"/>
    </row>
    <row r="1743" spans="5:7" ht="14.25">
      <c r="E1743" s="438"/>
      <c r="F1743" s="438"/>
      <c r="G1743" s="438"/>
    </row>
    <row r="1744" spans="5:7" ht="14.25">
      <c r="E1744" s="438"/>
      <c r="F1744" s="438"/>
      <c r="G1744" s="438"/>
    </row>
    <row r="1745" spans="5:7" ht="14.25">
      <c r="E1745" s="438"/>
      <c r="F1745" s="438"/>
      <c r="G1745" s="438"/>
    </row>
    <row r="1746" spans="5:7" ht="14.25">
      <c r="E1746" s="438"/>
      <c r="F1746" s="438"/>
      <c r="G1746" s="438"/>
    </row>
    <row r="1747" spans="5:7" ht="14.25">
      <c r="E1747" s="438"/>
      <c r="F1747" s="438"/>
      <c r="G1747" s="438"/>
    </row>
    <row r="1748" spans="5:7" ht="14.25">
      <c r="E1748" s="438"/>
      <c r="F1748" s="438"/>
      <c r="G1748" s="438"/>
    </row>
    <row r="1749" spans="5:7" ht="14.25">
      <c r="E1749" s="438"/>
      <c r="F1749" s="438"/>
      <c r="G1749" s="438"/>
    </row>
    <row r="1750" spans="5:7" ht="14.25">
      <c r="E1750" s="438"/>
      <c r="F1750" s="438"/>
      <c r="G1750" s="438"/>
    </row>
    <row r="1751" spans="5:7" ht="14.25">
      <c r="E1751" s="438"/>
      <c r="F1751" s="438"/>
      <c r="G1751" s="438"/>
    </row>
    <row r="1752" spans="5:7" ht="14.25">
      <c r="E1752" s="438"/>
      <c r="F1752" s="438"/>
      <c r="G1752" s="438"/>
    </row>
    <row r="1753" spans="5:7" ht="14.25">
      <c r="E1753" s="438"/>
      <c r="F1753" s="438"/>
      <c r="G1753" s="438"/>
    </row>
    <row r="1754" spans="5:7" ht="14.25">
      <c r="E1754" s="438"/>
      <c r="F1754" s="438"/>
      <c r="G1754" s="438"/>
    </row>
    <row r="1755" spans="5:7" ht="14.25">
      <c r="E1755" s="438"/>
      <c r="F1755" s="438"/>
      <c r="G1755" s="438"/>
    </row>
    <row r="1756" spans="5:7" ht="14.25">
      <c r="E1756" s="438"/>
      <c r="F1756" s="438"/>
      <c r="G1756" s="438"/>
    </row>
    <row r="1757" spans="5:7" ht="14.25">
      <c r="E1757" s="438"/>
      <c r="F1757" s="438"/>
      <c r="G1757" s="438"/>
    </row>
    <row r="1758" spans="5:7" ht="14.25">
      <c r="E1758" s="438"/>
      <c r="F1758" s="438"/>
      <c r="G1758" s="438"/>
    </row>
    <row r="1759" spans="5:7" ht="14.25">
      <c r="E1759" s="438"/>
      <c r="F1759" s="438"/>
      <c r="G1759" s="438"/>
    </row>
    <row r="1760" spans="5:7" ht="14.25">
      <c r="E1760" s="438"/>
      <c r="F1760" s="438"/>
      <c r="G1760" s="438"/>
    </row>
    <row r="1761" spans="5:7" ht="14.25">
      <c r="E1761" s="438"/>
      <c r="F1761" s="438"/>
      <c r="G1761" s="438"/>
    </row>
    <row r="1762" spans="5:7" ht="14.25">
      <c r="E1762" s="438"/>
      <c r="F1762" s="438"/>
      <c r="G1762" s="438"/>
    </row>
    <row r="1763" spans="5:7" ht="14.25">
      <c r="E1763" s="438"/>
      <c r="F1763" s="438"/>
      <c r="G1763" s="438"/>
    </row>
    <row r="1764" spans="5:7" ht="14.25">
      <c r="E1764" s="438"/>
      <c r="F1764" s="438"/>
      <c r="G1764" s="438"/>
    </row>
    <row r="1765" spans="5:7" ht="14.25">
      <c r="E1765" s="438"/>
      <c r="F1765" s="438"/>
      <c r="G1765" s="438"/>
    </row>
    <row r="1766" spans="5:7" ht="14.25">
      <c r="E1766" s="438"/>
      <c r="F1766" s="438"/>
      <c r="G1766" s="438"/>
    </row>
    <row r="1767" spans="5:7" ht="14.25">
      <c r="E1767" s="438"/>
      <c r="F1767" s="438"/>
      <c r="G1767" s="438"/>
    </row>
    <row r="1768" spans="5:7" ht="14.25">
      <c r="E1768" s="438"/>
      <c r="F1768" s="438"/>
      <c r="G1768" s="438"/>
    </row>
    <row r="1769" spans="5:7" ht="14.25">
      <c r="E1769" s="438"/>
      <c r="F1769" s="438"/>
      <c r="G1769" s="438"/>
    </row>
    <row r="1770" spans="5:7" ht="14.25">
      <c r="E1770" s="438"/>
      <c r="F1770" s="438"/>
      <c r="G1770" s="438"/>
    </row>
    <row r="1771" spans="5:7" ht="14.25">
      <c r="E1771" s="438"/>
      <c r="F1771" s="438"/>
      <c r="G1771" s="438"/>
    </row>
    <row r="1772" spans="5:7" ht="14.25">
      <c r="E1772" s="438"/>
      <c r="F1772" s="438"/>
      <c r="G1772" s="438"/>
    </row>
    <row r="1773" spans="5:7" ht="14.25">
      <c r="E1773" s="438"/>
      <c r="F1773" s="438"/>
      <c r="G1773" s="438"/>
    </row>
    <row r="1774" spans="5:7" ht="14.25">
      <c r="E1774" s="438"/>
      <c r="F1774" s="438"/>
      <c r="G1774" s="438"/>
    </row>
    <row r="1775" spans="5:7" ht="14.25">
      <c r="E1775" s="438"/>
      <c r="F1775" s="438"/>
      <c r="G1775" s="438"/>
    </row>
    <row r="1776" spans="5:7" ht="14.25">
      <c r="E1776" s="438"/>
      <c r="F1776" s="438"/>
      <c r="G1776" s="438"/>
    </row>
    <row r="1777" spans="5:7" ht="14.25">
      <c r="E1777" s="438"/>
      <c r="F1777" s="438"/>
      <c r="G1777" s="438"/>
    </row>
    <row r="1778" spans="5:7" ht="14.25">
      <c r="E1778" s="438"/>
      <c r="F1778" s="438"/>
      <c r="G1778" s="438"/>
    </row>
    <row r="1779" spans="5:7" ht="14.25">
      <c r="E1779" s="438"/>
      <c r="F1779" s="438"/>
      <c r="G1779" s="438"/>
    </row>
    <row r="1780" spans="5:7" ht="14.25">
      <c r="E1780" s="438"/>
      <c r="F1780" s="438"/>
      <c r="G1780" s="438"/>
    </row>
    <row r="1781" spans="5:7" ht="14.25">
      <c r="E1781" s="438"/>
      <c r="F1781" s="438"/>
      <c r="G1781" s="438"/>
    </row>
    <row r="1782" spans="5:7" ht="14.25">
      <c r="E1782" s="438"/>
      <c r="F1782" s="438"/>
      <c r="G1782" s="438"/>
    </row>
    <row r="1783" spans="5:7" ht="14.25">
      <c r="E1783" s="438"/>
      <c r="F1783" s="438"/>
      <c r="G1783" s="438"/>
    </row>
    <row r="1784" spans="5:7" ht="14.25">
      <c r="E1784" s="438"/>
      <c r="F1784" s="438"/>
      <c r="G1784" s="438"/>
    </row>
    <row r="1785" spans="5:7" ht="14.25">
      <c r="E1785" s="438"/>
      <c r="F1785" s="438"/>
      <c r="G1785" s="438"/>
    </row>
    <row r="1786" spans="5:7" ht="14.25">
      <c r="E1786" s="438"/>
      <c r="F1786" s="438"/>
      <c r="G1786" s="438"/>
    </row>
    <row r="1787" spans="5:7" ht="14.25">
      <c r="E1787" s="438"/>
      <c r="F1787" s="438"/>
      <c r="G1787" s="438"/>
    </row>
    <row r="1788" spans="5:7" ht="14.25">
      <c r="E1788" s="438"/>
      <c r="F1788" s="438"/>
      <c r="G1788" s="438"/>
    </row>
    <row r="1789" spans="5:7" ht="14.25">
      <c r="E1789" s="438"/>
      <c r="F1789" s="438"/>
      <c r="G1789" s="438"/>
    </row>
    <row r="1790" spans="5:7" ht="14.25">
      <c r="E1790" s="438"/>
      <c r="F1790" s="438"/>
      <c r="G1790" s="438"/>
    </row>
    <row r="1791" spans="5:7" ht="14.25">
      <c r="E1791" s="438"/>
      <c r="F1791" s="438"/>
      <c r="G1791" s="438"/>
    </row>
    <row r="1792" spans="5:7" ht="14.25">
      <c r="E1792" s="438"/>
      <c r="F1792" s="438"/>
      <c r="G1792" s="438"/>
    </row>
    <row r="1793" spans="5:7" ht="14.25">
      <c r="E1793" s="438"/>
      <c r="F1793" s="438"/>
      <c r="G1793" s="438"/>
    </row>
    <row r="1794" spans="5:7" ht="14.25">
      <c r="E1794" s="438"/>
      <c r="F1794" s="438"/>
      <c r="G1794" s="438"/>
    </row>
    <row r="1795" spans="5:7" ht="14.25">
      <c r="E1795" s="438"/>
      <c r="F1795" s="438"/>
      <c r="G1795" s="438"/>
    </row>
    <row r="1796" spans="5:7" ht="14.25">
      <c r="E1796" s="438"/>
      <c r="F1796" s="438"/>
      <c r="G1796" s="438"/>
    </row>
    <row r="1797" spans="5:7" ht="14.25">
      <c r="E1797" s="438"/>
      <c r="F1797" s="438"/>
      <c r="G1797" s="438"/>
    </row>
    <row r="1798" spans="5:7" ht="14.25">
      <c r="E1798" s="438"/>
      <c r="F1798" s="438"/>
      <c r="G1798" s="438"/>
    </row>
    <row r="1799" spans="5:7" ht="14.25">
      <c r="E1799" s="438"/>
      <c r="F1799" s="438"/>
      <c r="G1799" s="438"/>
    </row>
    <row r="1800" spans="5:7" ht="14.25">
      <c r="E1800" s="438"/>
      <c r="F1800" s="438"/>
      <c r="G1800" s="438"/>
    </row>
    <row r="1801" spans="5:7" ht="14.25">
      <c r="E1801" s="438"/>
      <c r="F1801" s="438"/>
      <c r="G1801" s="438"/>
    </row>
    <row r="1802" spans="5:7" ht="14.25">
      <c r="E1802" s="438"/>
      <c r="F1802" s="438"/>
      <c r="G1802" s="438"/>
    </row>
    <row r="1803" spans="5:7" ht="14.25">
      <c r="E1803" s="438"/>
      <c r="F1803" s="438"/>
      <c r="G1803" s="438"/>
    </row>
    <row r="1804" spans="5:7" ht="14.25">
      <c r="E1804" s="438"/>
      <c r="F1804" s="438"/>
      <c r="G1804" s="438"/>
    </row>
    <row r="1805" spans="5:7" ht="14.25">
      <c r="E1805" s="438"/>
      <c r="F1805" s="438"/>
      <c r="G1805" s="438"/>
    </row>
    <row r="1806" spans="5:7" ht="14.25">
      <c r="E1806" s="438"/>
      <c r="F1806" s="438"/>
      <c r="G1806" s="438"/>
    </row>
    <row r="1807" spans="5:7" ht="14.25">
      <c r="E1807" s="438"/>
      <c r="F1807" s="438"/>
      <c r="G1807" s="438"/>
    </row>
    <row r="1808" spans="5:7" ht="14.25">
      <c r="E1808" s="438"/>
      <c r="F1808" s="438"/>
      <c r="G1808" s="438"/>
    </row>
    <row r="1809" spans="5:7" ht="14.25">
      <c r="E1809" s="438"/>
      <c r="F1809" s="438"/>
      <c r="G1809" s="438"/>
    </row>
    <row r="1810" spans="5:7" ht="14.25">
      <c r="E1810" s="438"/>
      <c r="F1810" s="438"/>
      <c r="G1810" s="438"/>
    </row>
    <row r="1811" spans="5:7" ht="14.25">
      <c r="E1811" s="438"/>
      <c r="F1811" s="438"/>
      <c r="G1811" s="438"/>
    </row>
    <row r="1812" spans="5:7" ht="14.25">
      <c r="E1812" s="438"/>
      <c r="F1812" s="438"/>
      <c r="G1812" s="438"/>
    </row>
    <row r="1813" spans="5:7" ht="14.25">
      <c r="E1813" s="438"/>
      <c r="F1813" s="438"/>
      <c r="G1813" s="438"/>
    </row>
    <row r="1814" spans="5:7" ht="14.25">
      <c r="E1814" s="438"/>
      <c r="F1814" s="438"/>
      <c r="G1814" s="438"/>
    </row>
    <row r="1815" spans="5:7" ht="14.25">
      <c r="E1815" s="438"/>
      <c r="F1815" s="438"/>
      <c r="G1815" s="438"/>
    </row>
    <row r="1816" spans="5:7" ht="14.25">
      <c r="E1816" s="438"/>
      <c r="F1816" s="438"/>
      <c r="G1816" s="438"/>
    </row>
    <row r="1817" spans="5:7" ht="14.25">
      <c r="E1817" s="438"/>
      <c r="F1817" s="438"/>
      <c r="G1817" s="438"/>
    </row>
    <row r="1818" spans="5:7" ht="14.25">
      <c r="E1818" s="438"/>
      <c r="F1818" s="438"/>
      <c r="G1818" s="438"/>
    </row>
    <row r="1819" spans="5:7" ht="14.25">
      <c r="E1819" s="438"/>
      <c r="F1819" s="438"/>
      <c r="G1819" s="438"/>
    </row>
    <row r="1820" spans="5:7" ht="14.25">
      <c r="E1820" s="438"/>
      <c r="F1820" s="438"/>
      <c r="G1820" s="438"/>
    </row>
    <row r="1821" spans="5:7" ht="14.25">
      <c r="E1821" s="438"/>
      <c r="F1821" s="438"/>
      <c r="G1821" s="438"/>
    </row>
    <row r="1822" spans="5:7" ht="14.25">
      <c r="E1822" s="438"/>
      <c r="F1822" s="438"/>
      <c r="G1822" s="438"/>
    </row>
    <row r="1823" spans="5:7" ht="14.25">
      <c r="E1823" s="438"/>
      <c r="F1823" s="438"/>
      <c r="G1823" s="438"/>
    </row>
    <row r="1824" spans="5:7" ht="14.25">
      <c r="E1824" s="438"/>
      <c r="F1824" s="438"/>
      <c r="G1824" s="438"/>
    </row>
    <row r="1825" spans="5:7" ht="14.25">
      <c r="E1825" s="438"/>
      <c r="F1825" s="438"/>
      <c r="G1825" s="438"/>
    </row>
    <row r="1826" spans="5:7" ht="14.25">
      <c r="E1826" s="438"/>
      <c r="F1826" s="438"/>
      <c r="G1826" s="438"/>
    </row>
    <row r="1827" spans="5:7" ht="14.25">
      <c r="E1827" s="438"/>
      <c r="F1827" s="438"/>
      <c r="G1827" s="438"/>
    </row>
    <row r="1828" spans="5:7" ht="14.25">
      <c r="E1828" s="438"/>
      <c r="F1828" s="438"/>
      <c r="G1828" s="438"/>
    </row>
    <row r="1829" spans="5:7" ht="14.25">
      <c r="E1829" s="438"/>
      <c r="F1829" s="438"/>
      <c r="G1829" s="438"/>
    </row>
    <row r="1830" spans="5:7" ht="14.25">
      <c r="E1830" s="438"/>
      <c r="F1830" s="438"/>
      <c r="G1830" s="438"/>
    </row>
    <row r="1831" spans="5:7" ht="14.25">
      <c r="E1831" s="438"/>
      <c r="F1831" s="438"/>
      <c r="G1831" s="438"/>
    </row>
    <row r="1832" spans="5:7" ht="14.25">
      <c r="E1832" s="438"/>
      <c r="F1832" s="438"/>
      <c r="G1832" s="438"/>
    </row>
    <row r="1833" spans="5:7" ht="14.25">
      <c r="E1833" s="438"/>
      <c r="F1833" s="438"/>
      <c r="G1833" s="438"/>
    </row>
    <row r="1834" spans="5:7" ht="14.25">
      <c r="E1834" s="438"/>
      <c r="F1834" s="438"/>
      <c r="G1834" s="438"/>
    </row>
    <row r="1835" spans="5:7" ht="14.25">
      <c r="E1835" s="438"/>
      <c r="F1835" s="438"/>
      <c r="G1835" s="438"/>
    </row>
    <row r="1836" spans="5:7" ht="14.25">
      <c r="E1836" s="438"/>
      <c r="F1836" s="438"/>
      <c r="G1836" s="438"/>
    </row>
    <row r="1837" spans="5:7" ht="14.25">
      <c r="E1837" s="438"/>
      <c r="F1837" s="438"/>
      <c r="G1837" s="438"/>
    </row>
    <row r="1838" spans="5:7" ht="14.25">
      <c r="E1838" s="438"/>
      <c r="F1838" s="438"/>
      <c r="G1838" s="438"/>
    </row>
    <row r="1839" spans="5:7" ht="14.25">
      <c r="E1839" s="438"/>
      <c r="F1839" s="438"/>
      <c r="G1839" s="438"/>
    </row>
    <row r="1840" spans="5:7" ht="14.25">
      <c r="E1840" s="438"/>
      <c r="F1840" s="438"/>
      <c r="G1840" s="438"/>
    </row>
    <row r="1841" spans="5:7" ht="14.25">
      <c r="E1841" s="438"/>
      <c r="F1841" s="438"/>
      <c r="G1841" s="438"/>
    </row>
    <row r="1842" spans="5:7" ht="14.25">
      <c r="E1842" s="438"/>
      <c r="F1842" s="438"/>
      <c r="G1842" s="438"/>
    </row>
    <row r="1843" spans="5:7" ht="14.25">
      <c r="E1843" s="438"/>
      <c r="F1843" s="438"/>
      <c r="G1843" s="438"/>
    </row>
    <row r="1844" spans="5:7" ht="14.25">
      <c r="E1844" s="438"/>
      <c r="F1844" s="438"/>
      <c r="G1844" s="438"/>
    </row>
    <row r="1845" spans="5:7" ht="14.25">
      <c r="E1845" s="438"/>
      <c r="F1845" s="438"/>
      <c r="G1845" s="438"/>
    </row>
    <row r="1846" spans="5:7" ht="14.25">
      <c r="E1846" s="438"/>
      <c r="F1846" s="438"/>
      <c r="G1846" s="438"/>
    </row>
    <row r="1847" spans="5:7" ht="14.25">
      <c r="E1847" s="438"/>
      <c r="F1847" s="438"/>
      <c r="G1847" s="438"/>
    </row>
    <row r="1848" spans="5:7" ht="14.25">
      <c r="E1848" s="438"/>
      <c r="F1848" s="438"/>
      <c r="G1848" s="438"/>
    </row>
    <row r="1849" spans="5:7" ht="14.25">
      <c r="E1849" s="438"/>
      <c r="F1849" s="438"/>
      <c r="G1849" s="438"/>
    </row>
    <row r="1850" spans="5:7" ht="14.25">
      <c r="E1850" s="438"/>
      <c r="F1850" s="438"/>
      <c r="G1850" s="438"/>
    </row>
    <row r="1851" spans="5:7" ht="14.25">
      <c r="E1851" s="438"/>
      <c r="F1851" s="438"/>
      <c r="G1851" s="438"/>
    </row>
    <row r="1852" spans="5:7" ht="14.25">
      <c r="E1852" s="438"/>
      <c r="F1852" s="438"/>
      <c r="G1852" s="438"/>
    </row>
    <row r="1853" spans="5:7" ht="14.25">
      <c r="E1853" s="438"/>
      <c r="F1853" s="438"/>
      <c r="G1853" s="438"/>
    </row>
    <row r="1854" spans="5:7" ht="14.25">
      <c r="E1854" s="438"/>
      <c r="F1854" s="438"/>
      <c r="G1854" s="438"/>
    </row>
    <row r="1855" spans="5:7" ht="14.25">
      <c r="E1855" s="438"/>
      <c r="F1855" s="438"/>
      <c r="G1855" s="438"/>
    </row>
    <row r="1856" spans="5:7" ht="14.25">
      <c r="E1856" s="438"/>
      <c r="F1856" s="438"/>
      <c r="G1856" s="438"/>
    </row>
    <row r="1857" spans="5:7" ht="14.25">
      <c r="E1857" s="438"/>
      <c r="F1857" s="438"/>
      <c r="G1857" s="438"/>
    </row>
    <row r="1858" spans="5:7" ht="14.25">
      <c r="E1858" s="438"/>
      <c r="F1858" s="438"/>
      <c r="G1858" s="438"/>
    </row>
    <row r="1859" spans="5:7" ht="14.25">
      <c r="E1859" s="438"/>
      <c r="F1859" s="438"/>
      <c r="G1859" s="438"/>
    </row>
    <row r="1860" spans="5:7" ht="14.25">
      <c r="E1860" s="438"/>
      <c r="F1860" s="438"/>
      <c r="G1860" s="438"/>
    </row>
    <row r="1861" spans="5:7" ht="14.25">
      <c r="E1861" s="438"/>
      <c r="F1861" s="438"/>
      <c r="G1861" s="438"/>
    </row>
    <row r="1862" spans="5:7" ht="14.25">
      <c r="E1862" s="438"/>
      <c r="F1862" s="438"/>
      <c r="G1862" s="438"/>
    </row>
    <row r="1863" spans="5:7" ht="14.25">
      <c r="E1863" s="438"/>
      <c r="F1863" s="438"/>
      <c r="G1863" s="438"/>
    </row>
    <row r="1864" spans="5:7" ht="14.25">
      <c r="E1864" s="438"/>
      <c r="F1864" s="438"/>
      <c r="G1864" s="438"/>
    </row>
    <row r="1865" spans="5:7" ht="14.25">
      <c r="E1865" s="438"/>
      <c r="F1865" s="438"/>
      <c r="G1865" s="438"/>
    </row>
    <row r="1866" spans="5:7" ht="14.25">
      <c r="E1866" s="438"/>
      <c r="F1866" s="438"/>
      <c r="G1866" s="438"/>
    </row>
    <row r="1867" spans="5:7" ht="14.25">
      <c r="E1867" s="438"/>
      <c r="F1867" s="438"/>
      <c r="G1867" s="438"/>
    </row>
    <row r="1868" spans="5:7" ht="14.25">
      <c r="E1868" s="438"/>
      <c r="F1868" s="438"/>
      <c r="G1868" s="438"/>
    </row>
    <row r="1869" spans="5:7" ht="14.25">
      <c r="E1869" s="438"/>
      <c r="F1869" s="438"/>
      <c r="G1869" s="438"/>
    </row>
    <row r="1870" spans="5:7" ht="14.25">
      <c r="E1870" s="438"/>
      <c r="F1870" s="438"/>
      <c r="G1870" s="438"/>
    </row>
    <row r="1871" spans="5:7" ht="14.25">
      <c r="E1871" s="438"/>
      <c r="F1871" s="438"/>
      <c r="G1871" s="438"/>
    </row>
    <row r="1872" spans="5:7" ht="14.25">
      <c r="E1872" s="438"/>
      <c r="F1872" s="438"/>
      <c r="G1872" s="438"/>
    </row>
    <row r="1873" spans="5:7" ht="14.25">
      <c r="E1873" s="438"/>
      <c r="F1873" s="438"/>
      <c r="G1873" s="438"/>
    </row>
    <row r="1874" spans="5:7" ht="14.25">
      <c r="E1874" s="438"/>
      <c r="F1874" s="438"/>
      <c r="G1874" s="438"/>
    </row>
    <row r="1875" spans="5:7" ht="14.25">
      <c r="E1875" s="438"/>
      <c r="F1875" s="438"/>
      <c r="G1875" s="438"/>
    </row>
    <row r="1876" spans="5:7" ht="14.25">
      <c r="E1876" s="438"/>
      <c r="F1876" s="438"/>
      <c r="G1876" s="438"/>
    </row>
    <row r="1877" spans="5:7" ht="14.25">
      <c r="E1877" s="438"/>
      <c r="F1877" s="438"/>
      <c r="G1877" s="438"/>
    </row>
    <row r="1878" spans="5:7" ht="14.25">
      <c r="E1878" s="438"/>
      <c r="F1878" s="438"/>
      <c r="G1878" s="438"/>
    </row>
    <row r="1879" spans="5:7" ht="14.25">
      <c r="E1879" s="438"/>
      <c r="F1879" s="438"/>
      <c r="G1879" s="438"/>
    </row>
    <row r="1880" spans="5:7" ht="14.25">
      <c r="E1880" s="438"/>
      <c r="F1880" s="438"/>
      <c r="G1880" s="438"/>
    </row>
    <row r="1881" spans="5:7" ht="14.25">
      <c r="E1881" s="438"/>
      <c r="F1881" s="438"/>
      <c r="G1881" s="438"/>
    </row>
    <row r="1882" spans="5:7" ht="14.25">
      <c r="E1882" s="438"/>
      <c r="F1882" s="438"/>
      <c r="G1882" s="438"/>
    </row>
    <row r="1883" spans="5:7" ht="14.25">
      <c r="E1883" s="438"/>
      <c r="F1883" s="438"/>
      <c r="G1883" s="438"/>
    </row>
    <row r="1884" spans="5:7" ht="14.25">
      <c r="E1884" s="438"/>
      <c r="F1884" s="438"/>
      <c r="G1884" s="438"/>
    </row>
    <row r="1885" spans="5:7" ht="14.25">
      <c r="E1885" s="438"/>
      <c r="F1885" s="438"/>
      <c r="G1885" s="438"/>
    </row>
    <row r="1886" spans="5:7" ht="14.25">
      <c r="E1886" s="438"/>
      <c r="F1886" s="438"/>
      <c r="G1886" s="438"/>
    </row>
    <row r="1887" spans="5:7" ht="14.25">
      <c r="E1887" s="438"/>
      <c r="F1887" s="438"/>
      <c r="G1887" s="438"/>
    </row>
    <row r="1888" spans="5:7" ht="14.25">
      <c r="E1888" s="438"/>
      <c r="F1888" s="438"/>
      <c r="G1888" s="438"/>
    </row>
    <row r="1889" spans="5:7" ht="14.25">
      <c r="E1889" s="438"/>
      <c r="F1889" s="438"/>
      <c r="G1889" s="438"/>
    </row>
    <row r="1890" spans="5:7" ht="14.25">
      <c r="E1890" s="438"/>
      <c r="F1890" s="438"/>
      <c r="G1890" s="438"/>
    </row>
    <row r="1891" spans="5:7" ht="14.25">
      <c r="E1891" s="438"/>
      <c r="F1891" s="438"/>
      <c r="G1891" s="438"/>
    </row>
    <row r="1892" spans="5:7" ht="14.25">
      <c r="E1892" s="438"/>
      <c r="F1892" s="438"/>
      <c r="G1892" s="438"/>
    </row>
    <row r="1893" spans="5:7" ht="14.25">
      <c r="E1893" s="438"/>
      <c r="F1893" s="438"/>
      <c r="G1893" s="438"/>
    </row>
    <row r="1894" spans="5:7" ht="14.25">
      <c r="E1894" s="438"/>
      <c r="F1894" s="438"/>
      <c r="G1894" s="438"/>
    </row>
    <row r="1895" spans="5:7" ht="14.25">
      <c r="E1895" s="438"/>
      <c r="F1895" s="438"/>
      <c r="G1895" s="438"/>
    </row>
    <row r="1896" spans="5:7" ht="14.25">
      <c r="E1896" s="438"/>
      <c r="F1896" s="438"/>
      <c r="G1896" s="438"/>
    </row>
    <row r="1897" spans="5:7" ht="14.25">
      <c r="E1897" s="438"/>
      <c r="F1897" s="438"/>
      <c r="G1897" s="438"/>
    </row>
    <row r="1898" spans="5:7" ht="14.25">
      <c r="E1898" s="438"/>
      <c r="F1898" s="438"/>
      <c r="G1898" s="438"/>
    </row>
    <row r="1899" spans="5:7" ht="14.25">
      <c r="E1899" s="438"/>
      <c r="F1899" s="438"/>
      <c r="G1899" s="438"/>
    </row>
    <row r="1900" spans="5:7" ht="14.25">
      <c r="E1900" s="438"/>
      <c r="F1900" s="438"/>
      <c r="G1900" s="438"/>
    </row>
    <row r="1901" spans="5:7" ht="14.25">
      <c r="E1901" s="438"/>
      <c r="F1901" s="438"/>
      <c r="G1901" s="438"/>
    </row>
    <row r="1902" spans="5:7" ht="14.25">
      <c r="E1902" s="438"/>
      <c r="F1902" s="438"/>
      <c r="G1902" s="438"/>
    </row>
    <row r="1903" spans="5:7" ht="14.25">
      <c r="E1903" s="438"/>
      <c r="F1903" s="438"/>
      <c r="G1903" s="438"/>
    </row>
    <row r="1904" spans="5:7" ht="14.25">
      <c r="E1904" s="438"/>
      <c r="F1904" s="438"/>
      <c r="G1904" s="438"/>
    </row>
    <row r="1905" spans="5:7" ht="14.25">
      <c r="E1905" s="438"/>
      <c r="F1905" s="438"/>
      <c r="G1905" s="438"/>
    </row>
    <row r="1906" spans="5:7" ht="14.25">
      <c r="E1906" s="438"/>
      <c r="F1906" s="438"/>
      <c r="G1906" s="438"/>
    </row>
    <row r="1907" spans="5:7" ht="14.25">
      <c r="E1907" s="438"/>
      <c r="F1907" s="438"/>
      <c r="G1907" s="438"/>
    </row>
    <row r="1908" spans="5:7" ht="14.25">
      <c r="E1908" s="438"/>
      <c r="F1908" s="438"/>
      <c r="G1908" s="438"/>
    </row>
    <row r="1909" spans="5:7" ht="14.25">
      <c r="E1909" s="438"/>
      <c r="F1909" s="438"/>
      <c r="G1909" s="438"/>
    </row>
    <row r="1910" spans="5:7" ht="14.25">
      <c r="E1910" s="438"/>
      <c r="F1910" s="438"/>
      <c r="G1910" s="438"/>
    </row>
    <row r="1911" spans="5:7" ht="14.25">
      <c r="E1911" s="438"/>
      <c r="F1911" s="438"/>
      <c r="G1911" s="438"/>
    </row>
    <row r="1912" spans="5:7" ht="14.25">
      <c r="E1912" s="438"/>
      <c r="F1912" s="438"/>
      <c r="G1912" s="438"/>
    </row>
    <row r="1913" spans="5:7" ht="14.25">
      <c r="E1913" s="438"/>
      <c r="F1913" s="438"/>
      <c r="G1913" s="438"/>
    </row>
    <row r="1914" spans="5:7" ht="14.25">
      <c r="E1914" s="438"/>
      <c r="F1914" s="438"/>
      <c r="G1914" s="438"/>
    </row>
    <row r="1915" spans="5:7" ht="14.25">
      <c r="E1915" s="438"/>
      <c r="F1915" s="438"/>
      <c r="G1915" s="438"/>
    </row>
    <row r="1916" spans="5:7" ht="14.25">
      <c r="E1916" s="438"/>
      <c r="F1916" s="438"/>
      <c r="G1916" s="438"/>
    </row>
    <row r="1917" spans="5:7" ht="14.25">
      <c r="E1917" s="438"/>
      <c r="F1917" s="438"/>
      <c r="G1917" s="438"/>
    </row>
    <row r="1918" spans="5:7" ht="14.25">
      <c r="E1918" s="438"/>
      <c r="F1918" s="438"/>
      <c r="G1918" s="438"/>
    </row>
    <row r="1919" spans="5:7" ht="14.25">
      <c r="E1919" s="438"/>
      <c r="F1919" s="438"/>
      <c r="G1919" s="438"/>
    </row>
    <row r="1920" spans="5:7" ht="14.25">
      <c r="E1920" s="438"/>
      <c r="F1920" s="438"/>
      <c r="G1920" s="438"/>
    </row>
    <row r="1921" spans="5:7" ht="14.25">
      <c r="E1921" s="438"/>
      <c r="F1921" s="438"/>
      <c r="G1921" s="438"/>
    </row>
    <row r="1922" spans="5:7" ht="14.25">
      <c r="E1922" s="438"/>
      <c r="F1922" s="438"/>
      <c r="G1922" s="438"/>
    </row>
    <row r="1923" spans="5:7" ht="14.25">
      <c r="E1923" s="438"/>
      <c r="F1923" s="438"/>
      <c r="G1923" s="438"/>
    </row>
    <row r="1924" spans="5:7" ht="14.25">
      <c r="E1924" s="438"/>
      <c r="F1924" s="438"/>
      <c r="G1924" s="438"/>
    </row>
    <row r="1925" spans="5:7" ht="14.25">
      <c r="E1925" s="438"/>
      <c r="F1925" s="438"/>
      <c r="G1925" s="438"/>
    </row>
    <row r="1926" spans="5:7" ht="14.25">
      <c r="E1926" s="438"/>
      <c r="F1926" s="438"/>
      <c r="G1926" s="438"/>
    </row>
    <row r="1927" spans="5:7" ht="14.25">
      <c r="E1927" s="438"/>
      <c r="F1927" s="438"/>
      <c r="G1927" s="438"/>
    </row>
  </sheetData>
  <sheetProtection/>
  <mergeCells count="1">
    <mergeCell ref="A1:G1"/>
  </mergeCells>
  <printOptions horizontalCentered="1"/>
  <pageMargins left="0.9798611111111111" right="0.9798611111111111" top="1.1805555555555556" bottom="0.9798611111111111" header="0.5118055555555555" footer="0.7909722222222222"/>
  <pageSetup firstPageNumber="8" useFirstPageNumber="1" fitToHeight="0" horizontalDpi="600" verticalDpi="600" orientation="landscape" paperSize="9" scale="84"/>
  <headerFooter>
    <oddFooter>&amp;C— &amp;P —</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theme="0"/>
  </sheetPr>
  <dimension ref="A1:G470"/>
  <sheetViews>
    <sheetView showGridLines="0" view="pageBreakPreview" zoomScale="85" zoomScaleNormal="85" zoomScaleSheetLayoutView="85" workbookViewId="0" topLeftCell="A1">
      <pane xSplit="1" ySplit="3" topLeftCell="B463" activePane="bottomRight" state="frozen"/>
      <selection pane="bottomRight" activeCell="J254" sqref="J254"/>
    </sheetView>
  </sheetViews>
  <sheetFormatPr defaultColWidth="9.00390625" defaultRowHeight="14.25"/>
  <cols>
    <col min="1" max="1" width="45.625" style="21" customWidth="1"/>
    <col min="2" max="2" width="14.375" style="662" customWidth="1"/>
    <col min="3" max="3" width="12.375" style="662" customWidth="1"/>
    <col min="4" max="4" width="14.75390625" style="662" customWidth="1"/>
    <col min="5" max="5" width="15.00390625" style="663" customWidth="1"/>
    <col min="6" max="6" width="14.875" style="21" customWidth="1"/>
    <col min="7" max="7" width="21.375" style="21" customWidth="1"/>
    <col min="8" max="16384" width="9.00390625" style="21" customWidth="1"/>
  </cols>
  <sheetData>
    <row r="1" spans="1:7" s="657" customFormat="1" ht="29.25" customHeight="1">
      <c r="A1" s="382" t="s">
        <v>156</v>
      </c>
      <c r="B1" s="664"/>
      <c r="C1" s="664"/>
      <c r="D1" s="664"/>
      <c r="E1" s="665"/>
      <c r="F1" s="382"/>
      <c r="G1" s="382"/>
    </row>
    <row r="2" spans="1:7" s="21" customFormat="1" ht="18.75" customHeight="1">
      <c r="A2" s="545" t="s">
        <v>157</v>
      </c>
      <c r="B2" s="666"/>
      <c r="C2" s="666"/>
      <c r="D2" s="666"/>
      <c r="E2" s="667"/>
      <c r="F2" s="546"/>
      <c r="G2" s="547" t="s">
        <v>2</v>
      </c>
    </row>
    <row r="3" spans="1:7" s="658" customFormat="1" ht="40.5" customHeight="1">
      <c r="A3" s="668" t="s">
        <v>43</v>
      </c>
      <c r="B3" s="669" t="s">
        <v>158</v>
      </c>
      <c r="C3" s="669" t="s">
        <v>45</v>
      </c>
      <c r="D3" s="375" t="s">
        <v>159</v>
      </c>
      <c r="E3" s="670" t="s">
        <v>160</v>
      </c>
      <c r="F3" s="530" t="s">
        <v>161</v>
      </c>
      <c r="G3" s="530" t="s">
        <v>95</v>
      </c>
    </row>
    <row r="4" spans="1:7" s="659" customFormat="1" ht="30" customHeight="1">
      <c r="A4" s="671" t="s">
        <v>162</v>
      </c>
      <c r="B4" s="435">
        <v>916817</v>
      </c>
      <c r="C4" s="435">
        <v>827643</v>
      </c>
      <c r="D4" s="435">
        <v>13865</v>
      </c>
      <c r="E4" s="672">
        <v>90.2735224150512</v>
      </c>
      <c r="F4" s="672">
        <v>100.21213453107008</v>
      </c>
      <c r="G4" s="673"/>
    </row>
    <row r="5" spans="1:7" s="660" customFormat="1" ht="29.25" customHeight="1">
      <c r="A5" s="376" t="s">
        <v>49</v>
      </c>
      <c r="B5" s="432">
        <v>87990</v>
      </c>
      <c r="C5" s="432">
        <v>80358</v>
      </c>
      <c r="D5" s="432">
        <v>11719</v>
      </c>
      <c r="E5" s="674">
        <v>91.32628707807704</v>
      </c>
      <c r="F5" s="674">
        <v>97.82576938059992</v>
      </c>
      <c r="G5" s="675"/>
    </row>
    <row r="6" spans="1:7" s="661" customFormat="1" ht="29.25" customHeight="1">
      <c r="A6" s="376" t="s">
        <v>163</v>
      </c>
      <c r="B6" s="432">
        <v>2219</v>
      </c>
      <c r="C6" s="432">
        <v>2183</v>
      </c>
      <c r="D6" s="432">
        <v>16</v>
      </c>
      <c r="E6" s="674"/>
      <c r="F6" s="674"/>
      <c r="G6" s="675"/>
    </row>
    <row r="7" spans="1:7" s="661" customFormat="1" ht="29.25" customHeight="1">
      <c r="A7" s="376" t="s">
        <v>164</v>
      </c>
      <c r="B7" s="432">
        <v>1553</v>
      </c>
      <c r="C7" s="432">
        <v>1548</v>
      </c>
      <c r="D7" s="432"/>
      <c r="E7" s="674"/>
      <c r="F7" s="674"/>
      <c r="G7" s="675"/>
    </row>
    <row r="8" spans="1:7" s="661" customFormat="1" ht="29.25" customHeight="1">
      <c r="A8" s="376" t="s">
        <v>165</v>
      </c>
      <c r="B8" s="432">
        <v>382</v>
      </c>
      <c r="C8" s="432">
        <v>351</v>
      </c>
      <c r="D8" s="432"/>
      <c r="E8" s="674"/>
      <c r="F8" s="674"/>
      <c r="G8" s="675"/>
    </row>
    <row r="9" spans="1:7" s="661" customFormat="1" ht="29.25" customHeight="1">
      <c r="A9" s="376" t="s">
        <v>166</v>
      </c>
      <c r="B9" s="432">
        <v>236</v>
      </c>
      <c r="C9" s="432">
        <v>236</v>
      </c>
      <c r="D9" s="432"/>
      <c r="E9" s="674"/>
      <c r="F9" s="674"/>
      <c r="G9" s="675"/>
    </row>
    <row r="10" spans="1:7" s="661" customFormat="1" ht="29.25" customHeight="1">
      <c r="A10" s="376" t="s">
        <v>167</v>
      </c>
      <c r="B10" s="432">
        <v>32</v>
      </c>
      <c r="C10" s="432">
        <v>32</v>
      </c>
      <c r="D10" s="432"/>
      <c r="E10" s="674"/>
      <c r="F10" s="674"/>
      <c r="G10" s="675"/>
    </row>
    <row r="11" spans="1:7" s="661" customFormat="1" ht="29.25" customHeight="1">
      <c r="A11" s="376" t="s">
        <v>168</v>
      </c>
      <c r="B11" s="432">
        <v>16</v>
      </c>
      <c r="C11" s="432">
        <v>16</v>
      </c>
      <c r="D11" s="432">
        <v>16</v>
      </c>
      <c r="E11" s="674"/>
      <c r="F11" s="674"/>
      <c r="G11" s="675"/>
    </row>
    <row r="12" spans="1:7" s="661" customFormat="1" ht="29.25" customHeight="1">
      <c r="A12" s="376" t="s">
        <v>169</v>
      </c>
      <c r="B12" s="432">
        <v>1691</v>
      </c>
      <c r="C12" s="432">
        <v>1691</v>
      </c>
      <c r="D12" s="432"/>
      <c r="E12" s="674"/>
      <c r="F12" s="674"/>
      <c r="G12" s="675"/>
    </row>
    <row r="13" spans="1:7" s="661" customFormat="1" ht="29.25" customHeight="1">
      <c r="A13" s="376" t="s">
        <v>164</v>
      </c>
      <c r="B13" s="432">
        <v>268</v>
      </c>
      <c r="C13" s="432">
        <v>268</v>
      </c>
      <c r="D13" s="432"/>
      <c r="E13" s="674"/>
      <c r="F13" s="674"/>
      <c r="G13" s="675"/>
    </row>
    <row r="14" spans="1:7" s="661" customFormat="1" ht="29.25" customHeight="1">
      <c r="A14" s="376" t="s">
        <v>165</v>
      </c>
      <c r="B14" s="432">
        <v>1423</v>
      </c>
      <c r="C14" s="432">
        <v>1423</v>
      </c>
      <c r="D14" s="432"/>
      <c r="E14" s="674"/>
      <c r="F14" s="674"/>
      <c r="G14" s="675"/>
    </row>
    <row r="15" spans="1:7" s="661" customFormat="1" ht="29.25" customHeight="1">
      <c r="A15" s="376" t="s">
        <v>170</v>
      </c>
      <c r="B15" s="432">
        <v>22323</v>
      </c>
      <c r="C15" s="432">
        <v>20858</v>
      </c>
      <c r="D15" s="432">
        <v>1616</v>
      </c>
      <c r="E15" s="674"/>
      <c r="F15" s="674"/>
      <c r="G15" s="675"/>
    </row>
    <row r="16" spans="1:7" s="661" customFormat="1" ht="29.25" customHeight="1">
      <c r="A16" s="376" t="s">
        <v>164</v>
      </c>
      <c r="B16" s="432">
        <v>3101</v>
      </c>
      <c r="C16" s="432">
        <v>2610</v>
      </c>
      <c r="D16" s="432"/>
      <c r="E16" s="674"/>
      <c r="F16" s="674"/>
      <c r="G16" s="675"/>
    </row>
    <row r="17" spans="1:7" s="661" customFormat="1" ht="29.25" customHeight="1">
      <c r="A17" s="376" t="s">
        <v>165</v>
      </c>
      <c r="B17" s="432"/>
      <c r="C17" s="432"/>
      <c r="D17" s="432"/>
      <c r="E17" s="674"/>
      <c r="F17" s="674"/>
      <c r="G17" s="675"/>
    </row>
    <row r="18" spans="1:7" s="661" customFormat="1" ht="29.25" customHeight="1">
      <c r="A18" s="376" t="s">
        <v>171</v>
      </c>
      <c r="B18" s="432">
        <v>9534</v>
      </c>
      <c r="C18" s="432">
        <v>9471</v>
      </c>
      <c r="D18" s="432"/>
      <c r="E18" s="674"/>
      <c r="F18" s="674"/>
      <c r="G18" s="675"/>
    </row>
    <row r="19" spans="1:7" s="661" customFormat="1" ht="29.25" customHeight="1">
      <c r="A19" s="376" t="s">
        <v>172</v>
      </c>
      <c r="B19" s="432">
        <v>18</v>
      </c>
      <c r="C19" s="432">
        <v>18</v>
      </c>
      <c r="D19" s="432"/>
      <c r="E19" s="674"/>
      <c r="F19" s="674"/>
      <c r="G19" s="675"/>
    </row>
    <row r="20" spans="1:7" s="661" customFormat="1" ht="29.25" customHeight="1">
      <c r="A20" s="376" t="s">
        <v>173</v>
      </c>
      <c r="B20" s="432"/>
      <c r="C20" s="432">
        <v>0</v>
      </c>
      <c r="D20" s="432"/>
      <c r="E20" s="674"/>
      <c r="F20" s="674"/>
      <c r="G20" s="675"/>
    </row>
    <row r="21" spans="1:7" s="661" customFormat="1" ht="29.25" customHeight="1">
      <c r="A21" s="376" t="s">
        <v>174</v>
      </c>
      <c r="B21" s="432">
        <v>747</v>
      </c>
      <c r="C21" s="432">
        <v>747</v>
      </c>
      <c r="D21" s="432"/>
      <c r="E21" s="674"/>
      <c r="F21" s="674"/>
      <c r="G21" s="675"/>
    </row>
    <row r="22" spans="1:7" s="661" customFormat="1" ht="29.25" customHeight="1">
      <c r="A22" s="376" t="s">
        <v>175</v>
      </c>
      <c r="B22" s="432">
        <v>1067</v>
      </c>
      <c r="C22" s="432">
        <v>1047</v>
      </c>
      <c r="D22" s="432"/>
      <c r="E22" s="674"/>
      <c r="F22" s="674"/>
      <c r="G22" s="675"/>
    </row>
    <row r="23" spans="1:7" s="661" customFormat="1" ht="29.25" customHeight="1">
      <c r="A23" s="376" t="s">
        <v>176</v>
      </c>
      <c r="B23" s="432"/>
      <c r="C23" s="432"/>
      <c r="D23" s="432"/>
      <c r="E23" s="674"/>
      <c r="F23" s="674"/>
      <c r="G23" s="675"/>
    </row>
    <row r="24" spans="1:7" s="661" customFormat="1" ht="29.25" customHeight="1">
      <c r="A24" s="376" t="s">
        <v>177</v>
      </c>
      <c r="B24" s="432">
        <v>4618</v>
      </c>
      <c r="C24" s="432">
        <v>4618</v>
      </c>
      <c r="D24" s="432">
        <v>1616</v>
      </c>
      <c r="E24" s="674"/>
      <c r="F24" s="674"/>
      <c r="G24" s="675"/>
    </row>
    <row r="25" spans="1:7" s="661" customFormat="1" ht="29.25" customHeight="1">
      <c r="A25" s="376" t="s">
        <v>178</v>
      </c>
      <c r="B25" s="432">
        <v>3256</v>
      </c>
      <c r="C25" s="432">
        <v>2365</v>
      </c>
      <c r="D25" s="432"/>
      <c r="E25" s="674"/>
      <c r="F25" s="674"/>
      <c r="G25" s="675"/>
    </row>
    <row r="26" spans="1:7" s="661" customFormat="1" ht="29.25" customHeight="1">
      <c r="A26" s="376" t="s">
        <v>179</v>
      </c>
      <c r="B26" s="432">
        <v>3136</v>
      </c>
      <c r="C26" s="432">
        <v>2076</v>
      </c>
      <c r="D26" s="432"/>
      <c r="E26" s="674"/>
      <c r="F26" s="674"/>
      <c r="G26" s="675"/>
    </row>
    <row r="27" spans="1:7" s="661" customFormat="1" ht="29.25" customHeight="1">
      <c r="A27" s="376" t="s">
        <v>164</v>
      </c>
      <c r="B27" s="432">
        <v>2335</v>
      </c>
      <c r="C27" s="432">
        <v>1335</v>
      </c>
      <c r="D27" s="432"/>
      <c r="E27" s="674"/>
      <c r="F27" s="674"/>
      <c r="G27" s="675"/>
    </row>
    <row r="28" spans="1:7" s="661" customFormat="1" ht="29.25" customHeight="1">
      <c r="A28" s="376" t="s">
        <v>165</v>
      </c>
      <c r="B28" s="432">
        <v>104</v>
      </c>
      <c r="C28" s="432">
        <v>104</v>
      </c>
      <c r="D28" s="432"/>
      <c r="E28" s="674"/>
      <c r="F28" s="674"/>
      <c r="G28" s="675"/>
    </row>
    <row r="29" spans="1:7" s="661" customFormat="1" ht="29.25" customHeight="1">
      <c r="A29" s="376" t="s">
        <v>177</v>
      </c>
      <c r="B29" s="432"/>
      <c r="C29" s="432"/>
      <c r="D29" s="432"/>
      <c r="E29" s="676"/>
      <c r="F29" s="676"/>
      <c r="G29" s="677"/>
    </row>
    <row r="30" spans="1:7" s="661" customFormat="1" ht="29.25" customHeight="1">
      <c r="A30" s="376" t="s">
        <v>180</v>
      </c>
      <c r="B30" s="432">
        <v>697</v>
      </c>
      <c r="C30" s="432">
        <v>637</v>
      </c>
      <c r="D30" s="432"/>
      <c r="E30" s="674"/>
      <c r="F30" s="674"/>
      <c r="G30" s="675"/>
    </row>
    <row r="31" spans="1:7" s="661" customFormat="1" ht="29.25" customHeight="1">
      <c r="A31" s="376" t="s">
        <v>181</v>
      </c>
      <c r="B31" s="432">
        <v>1735</v>
      </c>
      <c r="C31" s="432">
        <v>1692</v>
      </c>
      <c r="D31" s="432"/>
      <c r="E31" s="674"/>
      <c r="F31" s="674"/>
      <c r="G31" s="675"/>
    </row>
    <row r="32" spans="1:7" s="661" customFormat="1" ht="29.25" customHeight="1">
      <c r="A32" s="376" t="s">
        <v>164</v>
      </c>
      <c r="B32" s="432">
        <v>1485</v>
      </c>
      <c r="C32" s="432">
        <v>1483</v>
      </c>
      <c r="D32" s="432"/>
      <c r="E32" s="674"/>
      <c r="F32" s="674"/>
      <c r="G32" s="675"/>
    </row>
    <row r="33" spans="1:7" s="661" customFormat="1" ht="29.25" customHeight="1">
      <c r="A33" s="376" t="s">
        <v>182</v>
      </c>
      <c r="B33" s="432">
        <v>31</v>
      </c>
      <c r="C33" s="432">
        <v>31</v>
      </c>
      <c r="D33" s="432"/>
      <c r="E33" s="674"/>
      <c r="F33" s="674"/>
      <c r="G33" s="675"/>
    </row>
    <row r="34" spans="1:7" s="661" customFormat="1" ht="29.25" customHeight="1">
      <c r="A34" s="376" t="s">
        <v>183</v>
      </c>
      <c r="B34" s="432">
        <v>71</v>
      </c>
      <c r="C34" s="432">
        <v>41</v>
      </c>
      <c r="D34" s="432"/>
      <c r="E34" s="674"/>
      <c r="F34" s="674"/>
      <c r="G34" s="675"/>
    </row>
    <row r="35" spans="1:7" s="661" customFormat="1" ht="29.25" customHeight="1">
      <c r="A35" s="376" t="s">
        <v>184</v>
      </c>
      <c r="B35" s="432">
        <v>140</v>
      </c>
      <c r="C35" s="432">
        <v>134</v>
      </c>
      <c r="D35" s="432"/>
      <c r="E35" s="674"/>
      <c r="F35" s="674"/>
      <c r="G35" s="675"/>
    </row>
    <row r="36" spans="1:7" s="661" customFormat="1" ht="29.25" customHeight="1">
      <c r="A36" s="376" t="s">
        <v>185</v>
      </c>
      <c r="B36" s="432">
        <v>8</v>
      </c>
      <c r="C36" s="432">
        <v>3</v>
      </c>
      <c r="D36" s="432"/>
      <c r="E36" s="674"/>
      <c r="F36" s="674"/>
      <c r="G36" s="675"/>
    </row>
    <row r="37" spans="1:7" s="661" customFormat="1" ht="29.25" customHeight="1">
      <c r="A37" s="376" t="s">
        <v>186</v>
      </c>
      <c r="B37" s="432">
        <v>3654</v>
      </c>
      <c r="C37" s="432">
        <v>3153</v>
      </c>
      <c r="D37" s="432">
        <v>26</v>
      </c>
      <c r="E37" s="674"/>
      <c r="F37" s="674"/>
      <c r="G37" s="675"/>
    </row>
    <row r="38" spans="1:7" s="661" customFormat="1" ht="29.25" customHeight="1">
      <c r="A38" s="376" t="s">
        <v>164</v>
      </c>
      <c r="B38" s="432">
        <v>1814</v>
      </c>
      <c r="C38" s="432">
        <v>1733</v>
      </c>
      <c r="D38" s="432"/>
      <c r="E38" s="674"/>
      <c r="F38" s="674"/>
      <c r="G38" s="675"/>
    </row>
    <row r="39" spans="1:7" s="661" customFormat="1" ht="29.25" customHeight="1">
      <c r="A39" s="376" t="s">
        <v>165</v>
      </c>
      <c r="B39" s="432"/>
      <c r="C39" s="432"/>
      <c r="D39" s="432"/>
      <c r="E39" s="674"/>
      <c r="F39" s="674"/>
      <c r="G39" s="675"/>
    </row>
    <row r="40" spans="1:7" s="661" customFormat="1" ht="29.25" customHeight="1">
      <c r="A40" s="376" t="s">
        <v>187</v>
      </c>
      <c r="B40" s="432">
        <v>649</v>
      </c>
      <c r="C40" s="432">
        <v>229</v>
      </c>
      <c r="D40" s="432"/>
      <c r="E40" s="674"/>
      <c r="F40" s="674"/>
      <c r="G40" s="675"/>
    </row>
    <row r="41" spans="1:7" s="661" customFormat="1" ht="29.25" customHeight="1">
      <c r="A41" s="376" t="s">
        <v>188</v>
      </c>
      <c r="B41" s="432">
        <v>279</v>
      </c>
      <c r="C41" s="432">
        <v>279</v>
      </c>
      <c r="D41" s="432">
        <v>26</v>
      </c>
      <c r="E41" s="674"/>
      <c r="F41" s="674"/>
      <c r="G41" s="675"/>
    </row>
    <row r="42" spans="1:7" s="661" customFormat="1" ht="29.25" customHeight="1">
      <c r="A42" s="376" t="s">
        <v>177</v>
      </c>
      <c r="B42" s="432">
        <v>900</v>
      </c>
      <c r="C42" s="432">
        <v>900</v>
      </c>
      <c r="D42" s="432"/>
      <c r="E42" s="674"/>
      <c r="F42" s="674"/>
      <c r="G42" s="675"/>
    </row>
    <row r="43" spans="1:7" s="661" customFormat="1" ht="29.25" customHeight="1">
      <c r="A43" s="376" t="s">
        <v>189</v>
      </c>
      <c r="B43" s="432">
        <v>12</v>
      </c>
      <c r="C43" s="432">
        <v>12</v>
      </c>
      <c r="D43" s="432"/>
      <c r="E43" s="674"/>
      <c r="F43" s="674"/>
      <c r="G43" s="675"/>
    </row>
    <row r="44" spans="1:7" s="661" customFormat="1" ht="29.25" customHeight="1">
      <c r="A44" s="376" t="s">
        <v>190</v>
      </c>
      <c r="B44" s="432">
        <v>4198</v>
      </c>
      <c r="C44" s="432">
        <v>4198</v>
      </c>
      <c r="D44" s="432"/>
      <c r="E44" s="674"/>
      <c r="F44" s="674"/>
      <c r="G44" s="675"/>
    </row>
    <row r="45" spans="1:7" s="661" customFormat="1" ht="29.25" customHeight="1">
      <c r="A45" s="376" t="s">
        <v>164</v>
      </c>
      <c r="B45" s="432">
        <v>2198</v>
      </c>
      <c r="C45" s="432">
        <v>2198</v>
      </c>
      <c r="D45" s="432"/>
      <c r="E45" s="674"/>
      <c r="F45" s="674"/>
      <c r="G45" s="675"/>
    </row>
    <row r="46" spans="1:7" s="661" customFormat="1" ht="29.25" customHeight="1">
      <c r="A46" s="376" t="s">
        <v>191</v>
      </c>
      <c r="B46" s="432">
        <v>2000</v>
      </c>
      <c r="C46" s="432">
        <v>2000</v>
      </c>
      <c r="D46" s="432"/>
      <c r="E46" s="674"/>
      <c r="F46" s="674"/>
      <c r="G46" s="675"/>
    </row>
    <row r="47" spans="1:7" s="661" customFormat="1" ht="29.25" customHeight="1">
      <c r="A47" s="376" t="s">
        <v>192</v>
      </c>
      <c r="B47" s="432">
        <v>1581</v>
      </c>
      <c r="C47" s="432">
        <v>1271</v>
      </c>
      <c r="D47" s="432"/>
      <c r="E47" s="674"/>
      <c r="F47" s="674"/>
      <c r="G47" s="675"/>
    </row>
    <row r="48" spans="1:7" s="661" customFormat="1" ht="29.25" customHeight="1">
      <c r="A48" s="376" t="s">
        <v>164</v>
      </c>
      <c r="B48" s="432">
        <v>1307</v>
      </c>
      <c r="C48" s="432">
        <v>1007</v>
      </c>
      <c r="D48" s="432"/>
      <c r="E48" s="674"/>
      <c r="F48" s="674"/>
      <c r="G48" s="675"/>
    </row>
    <row r="49" spans="1:7" s="661" customFormat="1" ht="29.25" customHeight="1">
      <c r="A49" s="376" t="s">
        <v>165</v>
      </c>
      <c r="B49" s="432">
        <v>25</v>
      </c>
      <c r="C49" s="432">
        <v>15</v>
      </c>
      <c r="D49" s="432"/>
      <c r="E49" s="674"/>
      <c r="F49" s="674"/>
      <c r="G49" s="675"/>
    </row>
    <row r="50" spans="1:7" s="661" customFormat="1" ht="29.25" customHeight="1">
      <c r="A50" s="376" t="s">
        <v>177</v>
      </c>
      <c r="B50" s="432">
        <v>249</v>
      </c>
      <c r="C50" s="432">
        <v>249</v>
      </c>
      <c r="D50" s="432"/>
      <c r="E50" s="674"/>
      <c r="F50" s="674"/>
      <c r="G50" s="675"/>
    </row>
    <row r="51" spans="1:7" s="661" customFormat="1" ht="29.25" customHeight="1">
      <c r="A51" s="376" t="s">
        <v>193</v>
      </c>
      <c r="B51" s="432">
        <v>7614</v>
      </c>
      <c r="C51" s="432">
        <v>7583</v>
      </c>
      <c r="D51" s="432"/>
      <c r="E51" s="674"/>
      <c r="F51" s="674"/>
      <c r="G51" s="675"/>
    </row>
    <row r="52" spans="1:7" s="661" customFormat="1" ht="29.25" customHeight="1">
      <c r="A52" s="376" t="s">
        <v>164</v>
      </c>
      <c r="B52" s="432">
        <v>7604</v>
      </c>
      <c r="C52" s="432">
        <v>7573</v>
      </c>
      <c r="D52" s="432"/>
      <c r="E52" s="674"/>
      <c r="F52" s="674"/>
      <c r="G52" s="675"/>
    </row>
    <row r="53" spans="1:7" s="661" customFormat="1" ht="29.25" customHeight="1">
      <c r="A53" s="376" t="s">
        <v>194</v>
      </c>
      <c r="B53" s="432">
        <v>10</v>
      </c>
      <c r="C53" s="432">
        <v>10</v>
      </c>
      <c r="D53" s="432"/>
      <c r="E53" s="674"/>
      <c r="F53" s="674"/>
      <c r="G53" s="675"/>
    </row>
    <row r="54" spans="1:7" s="661" customFormat="1" ht="29.25" customHeight="1">
      <c r="A54" s="376" t="s">
        <v>195</v>
      </c>
      <c r="B54" s="432">
        <v>13407</v>
      </c>
      <c r="C54" s="432">
        <v>13307</v>
      </c>
      <c r="D54" s="432">
        <v>10061</v>
      </c>
      <c r="E54" s="674"/>
      <c r="F54" s="674"/>
      <c r="G54" s="675"/>
    </row>
    <row r="55" spans="1:7" s="661" customFormat="1" ht="29.25" customHeight="1">
      <c r="A55" s="376" t="s">
        <v>164</v>
      </c>
      <c r="B55" s="432">
        <v>568</v>
      </c>
      <c r="C55" s="432">
        <v>568</v>
      </c>
      <c r="D55" s="432"/>
      <c r="E55" s="674"/>
      <c r="F55" s="674"/>
      <c r="G55" s="675"/>
    </row>
    <row r="56" spans="1:7" s="661" customFormat="1" ht="29.25" customHeight="1">
      <c r="A56" s="376" t="s">
        <v>196</v>
      </c>
      <c r="B56" s="432">
        <v>314</v>
      </c>
      <c r="C56" s="432">
        <v>314</v>
      </c>
      <c r="D56" s="432"/>
      <c r="E56" s="674"/>
      <c r="F56" s="674"/>
      <c r="G56" s="675"/>
    </row>
    <row r="57" spans="1:7" s="661" customFormat="1" ht="29.25" customHeight="1">
      <c r="A57" s="376" t="s">
        <v>177</v>
      </c>
      <c r="B57" s="432">
        <v>175</v>
      </c>
      <c r="C57" s="432">
        <v>175</v>
      </c>
      <c r="D57" s="432"/>
      <c r="E57" s="674"/>
      <c r="F57" s="674"/>
      <c r="G57" s="675"/>
    </row>
    <row r="58" spans="1:7" s="661" customFormat="1" ht="29.25" customHeight="1">
      <c r="A58" s="376" t="s">
        <v>197</v>
      </c>
      <c r="B58" s="432">
        <v>12350</v>
      </c>
      <c r="C58" s="432">
        <v>12250</v>
      </c>
      <c r="D58" s="432">
        <v>10061</v>
      </c>
      <c r="E58" s="674"/>
      <c r="F58" s="674"/>
      <c r="G58" s="675"/>
    </row>
    <row r="59" spans="1:7" s="661" customFormat="1" ht="29.25" customHeight="1">
      <c r="A59" s="376" t="s">
        <v>198</v>
      </c>
      <c r="B59" s="432">
        <v>260</v>
      </c>
      <c r="C59" s="432">
        <v>260</v>
      </c>
      <c r="D59" s="432"/>
      <c r="E59" s="674"/>
      <c r="F59" s="674"/>
      <c r="G59" s="675"/>
    </row>
    <row r="60" spans="1:7" s="661" customFormat="1" ht="29.25" customHeight="1">
      <c r="A60" s="376" t="s">
        <v>199</v>
      </c>
      <c r="B60" s="432">
        <v>260</v>
      </c>
      <c r="C60" s="432">
        <v>260</v>
      </c>
      <c r="D60" s="432"/>
      <c r="E60" s="674"/>
      <c r="F60" s="674"/>
      <c r="G60" s="675"/>
    </row>
    <row r="61" spans="1:7" s="661" customFormat="1" ht="29.25" customHeight="1">
      <c r="A61" s="376" t="s">
        <v>200</v>
      </c>
      <c r="B61" s="432">
        <v>391</v>
      </c>
      <c r="C61" s="432">
        <v>391</v>
      </c>
      <c r="D61" s="432"/>
      <c r="E61" s="674"/>
      <c r="F61" s="674"/>
      <c r="G61" s="675"/>
    </row>
    <row r="62" spans="1:7" s="661" customFormat="1" ht="29.25" customHeight="1">
      <c r="A62" s="376" t="s">
        <v>164</v>
      </c>
      <c r="B62" s="432">
        <v>332</v>
      </c>
      <c r="C62" s="432">
        <v>332</v>
      </c>
      <c r="D62" s="432"/>
      <c r="E62" s="674"/>
      <c r="F62" s="674"/>
      <c r="G62" s="675"/>
    </row>
    <row r="63" spans="1:7" s="661" customFormat="1" ht="29.25" customHeight="1">
      <c r="A63" s="376" t="s">
        <v>201</v>
      </c>
      <c r="B63" s="432">
        <v>59</v>
      </c>
      <c r="C63" s="432">
        <v>59</v>
      </c>
      <c r="D63" s="432"/>
      <c r="E63" s="674"/>
      <c r="F63" s="674"/>
      <c r="G63" s="675"/>
    </row>
    <row r="64" spans="1:7" s="661" customFormat="1" ht="29.25" customHeight="1">
      <c r="A64" s="376" t="s">
        <v>202</v>
      </c>
      <c r="B64" s="432">
        <v>386</v>
      </c>
      <c r="C64" s="432">
        <v>379</v>
      </c>
      <c r="D64" s="432"/>
      <c r="E64" s="674"/>
      <c r="F64" s="674"/>
      <c r="G64" s="675"/>
    </row>
    <row r="65" spans="1:7" s="661" customFormat="1" ht="29.25" customHeight="1">
      <c r="A65" s="376" t="s">
        <v>164</v>
      </c>
      <c r="B65" s="432">
        <v>386</v>
      </c>
      <c r="C65" s="432">
        <v>379</v>
      </c>
      <c r="D65" s="432"/>
      <c r="E65" s="674"/>
      <c r="F65" s="674"/>
      <c r="G65" s="675"/>
    </row>
    <row r="66" spans="1:7" s="661" customFormat="1" ht="29.25" customHeight="1">
      <c r="A66" s="376" t="s">
        <v>203</v>
      </c>
      <c r="B66" s="432">
        <v>2971</v>
      </c>
      <c r="C66" s="432">
        <v>2950</v>
      </c>
      <c r="D66" s="432"/>
      <c r="E66" s="674"/>
      <c r="F66" s="674"/>
      <c r="G66" s="675"/>
    </row>
    <row r="67" spans="1:7" s="661" customFormat="1" ht="29.25" customHeight="1">
      <c r="A67" s="515" t="s">
        <v>164</v>
      </c>
      <c r="B67" s="432">
        <v>550</v>
      </c>
      <c r="C67" s="432">
        <v>548</v>
      </c>
      <c r="D67" s="432"/>
      <c r="E67" s="674"/>
      <c r="F67" s="674"/>
      <c r="G67" s="675"/>
    </row>
    <row r="68" spans="1:7" s="661" customFormat="1" ht="29.25" customHeight="1">
      <c r="A68" s="515" t="s">
        <v>165</v>
      </c>
      <c r="B68" s="432">
        <v>350</v>
      </c>
      <c r="C68" s="432">
        <v>350</v>
      </c>
      <c r="D68" s="432"/>
      <c r="E68" s="674"/>
      <c r="F68" s="674"/>
      <c r="G68" s="675"/>
    </row>
    <row r="69" spans="1:7" s="661" customFormat="1" ht="29.25" customHeight="1">
      <c r="A69" s="515" t="s">
        <v>177</v>
      </c>
      <c r="B69" s="432">
        <v>205</v>
      </c>
      <c r="C69" s="432">
        <v>205</v>
      </c>
      <c r="D69" s="432"/>
      <c r="E69" s="674"/>
      <c r="F69" s="674"/>
      <c r="G69" s="675"/>
    </row>
    <row r="70" spans="1:7" s="661" customFormat="1" ht="29.25" customHeight="1">
      <c r="A70" s="515" t="s">
        <v>204</v>
      </c>
      <c r="B70" s="432">
        <v>1866</v>
      </c>
      <c r="C70" s="432">
        <v>1847</v>
      </c>
      <c r="D70" s="432"/>
      <c r="E70" s="674"/>
      <c r="F70" s="674"/>
      <c r="G70" s="675"/>
    </row>
    <row r="71" spans="1:7" s="661" customFormat="1" ht="29.25" customHeight="1">
      <c r="A71" s="678" t="s">
        <v>205</v>
      </c>
      <c r="B71" s="679">
        <v>8640</v>
      </c>
      <c r="C71" s="432">
        <v>5387</v>
      </c>
      <c r="D71" s="432"/>
      <c r="E71" s="674"/>
      <c r="F71" s="674"/>
      <c r="G71" s="675"/>
    </row>
    <row r="72" spans="1:7" s="661" customFormat="1" ht="29.25" customHeight="1">
      <c r="A72" s="515" t="s">
        <v>164</v>
      </c>
      <c r="B72" s="432">
        <v>8573</v>
      </c>
      <c r="C72" s="432">
        <v>5320</v>
      </c>
      <c r="D72" s="432"/>
      <c r="E72" s="674"/>
      <c r="F72" s="674"/>
      <c r="G72" s="675"/>
    </row>
    <row r="73" spans="1:7" s="661" customFormat="1" ht="29.25" customHeight="1">
      <c r="A73" s="515" t="s">
        <v>177</v>
      </c>
      <c r="B73" s="432">
        <v>67</v>
      </c>
      <c r="C73" s="432">
        <v>67</v>
      </c>
      <c r="D73" s="432"/>
      <c r="E73" s="674"/>
      <c r="F73" s="674"/>
      <c r="G73" s="675"/>
    </row>
    <row r="74" spans="1:7" s="661" customFormat="1" ht="29.25" customHeight="1">
      <c r="A74" s="515" t="s">
        <v>206</v>
      </c>
      <c r="B74" s="432"/>
      <c r="C74" s="432"/>
      <c r="D74" s="432"/>
      <c r="E74" s="674"/>
      <c r="F74" s="674"/>
      <c r="G74" s="675"/>
    </row>
    <row r="75" spans="1:7" s="661" customFormat="1" ht="29.25" customHeight="1">
      <c r="A75" s="515" t="s">
        <v>207</v>
      </c>
      <c r="B75" s="432">
        <v>2515</v>
      </c>
      <c r="C75" s="432">
        <v>2394</v>
      </c>
      <c r="D75" s="432"/>
      <c r="E75" s="674"/>
      <c r="F75" s="674"/>
      <c r="G75" s="675"/>
    </row>
    <row r="76" spans="1:7" s="661" customFormat="1" ht="29.25" customHeight="1">
      <c r="A76" s="515" t="s">
        <v>164</v>
      </c>
      <c r="B76" s="432">
        <v>1625</v>
      </c>
      <c r="C76" s="432">
        <v>1540</v>
      </c>
      <c r="D76" s="432"/>
      <c r="E76" s="674"/>
      <c r="F76" s="674"/>
      <c r="G76" s="675"/>
    </row>
    <row r="77" spans="1:7" s="661" customFormat="1" ht="29.25" customHeight="1">
      <c r="A77" s="515" t="s">
        <v>208</v>
      </c>
      <c r="B77" s="432">
        <v>890</v>
      </c>
      <c r="C77" s="432">
        <v>854</v>
      </c>
      <c r="D77" s="432"/>
      <c r="E77" s="674"/>
      <c r="F77" s="674"/>
      <c r="G77" s="675"/>
    </row>
    <row r="78" spans="1:7" s="661" customFormat="1" ht="29.25" customHeight="1">
      <c r="A78" s="515" t="s">
        <v>209</v>
      </c>
      <c r="B78" s="432">
        <v>843</v>
      </c>
      <c r="C78" s="432">
        <v>754</v>
      </c>
      <c r="D78" s="432"/>
      <c r="E78" s="674"/>
      <c r="F78" s="674"/>
      <c r="G78" s="675"/>
    </row>
    <row r="79" spans="1:7" s="661" customFormat="1" ht="29.25" customHeight="1">
      <c r="A79" s="515" t="s">
        <v>164</v>
      </c>
      <c r="B79" s="432">
        <v>843</v>
      </c>
      <c r="C79" s="432">
        <v>754</v>
      </c>
      <c r="D79" s="432"/>
      <c r="E79" s="674"/>
      <c r="F79" s="674"/>
      <c r="G79" s="675"/>
    </row>
    <row r="80" spans="1:7" s="661" customFormat="1" ht="29.25" customHeight="1">
      <c r="A80" s="515" t="s">
        <v>210</v>
      </c>
      <c r="B80" s="432">
        <v>833</v>
      </c>
      <c r="C80" s="432">
        <v>813</v>
      </c>
      <c r="D80" s="432"/>
      <c r="E80" s="674"/>
      <c r="F80" s="674"/>
      <c r="G80" s="675"/>
    </row>
    <row r="81" spans="1:7" s="661" customFormat="1" ht="29.25" customHeight="1">
      <c r="A81" s="515" t="s">
        <v>164</v>
      </c>
      <c r="B81" s="432">
        <v>555</v>
      </c>
      <c r="C81" s="432">
        <v>555</v>
      </c>
      <c r="D81" s="432"/>
      <c r="E81" s="674"/>
      <c r="F81" s="674"/>
      <c r="G81" s="675"/>
    </row>
    <row r="82" spans="1:7" s="660" customFormat="1" ht="29.25" customHeight="1">
      <c r="A82" s="515" t="s">
        <v>165</v>
      </c>
      <c r="B82" s="432">
        <v>109</v>
      </c>
      <c r="C82" s="432">
        <v>109</v>
      </c>
      <c r="D82" s="432"/>
      <c r="E82" s="674"/>
      <c r="F82" s="674"/>
      <c r="G82" s="675"/>
    </row>
    <row r="83" spans="1:7" s="661" customFormat="1" ht="29.25" customHeight="1">
      <c r="A83" s="515" t="s">
        <v>211</v>
      </c>
      <c r="B83" s="432">
        <v>45</v>
      </c>
      <c r="C83" s="432">
        <v>35</v>
      </c>
      <c r="D83" s="432"/>
      <c r="E83" s="674"/>
      <c r="F83" s="674"/>
      <c r="G83" s="675"/>
    </row>
    <row r="84" spans="1:7" s="661" customFormat="1" ht="29.25" customHeight="1">
      <c r="A84" s="515" t="s">
        <v>212</v>
      </c>
      <c r="B84" s="432">
        <v>118</v>
      </c>
      <c r="C84" s="432">
        <v>108</v>
      </c>
      <c r="D84" s="432"/>
      <c r="E84" s="674"/>
      <c r="F84" s="674"/>
      <c r="G84" s="675"/>
    </row>
    <row r="85" spans="1:7" s="661" customFormat="1" ht="29.25" customHeight="1">
      <c r="A85" s="515" t="s">
        <v>213</v>
      </c>
      <c r="B85" s="432">
        <v>6</v>
      </c>
      <c r="C85" s="432">
        <v>6</v>
      </c>
      <c r="D85" s="432"/>
      <c r="E85" s="674"/>
      <c r="F85" s="674"/>
      <c r="G85" s="675"/>
    </row>
    <row r="86" spans="1:7" s="661" customFormat="1" ht="29.25" customHeight="1">
      <c r="A86" s="515" t="s">
        <v>214</v>
      </c>
      <c r="B86" s="432">
        <v>3037</v>
      </c>
      <c r="C86" s="432">
        <v>3011</v>
      </c>
      <c r="D86" s="432"/>
      <c r="E86" s="674"/>
      <c r="F86" s="674"/>
      <c r="G86" s="675"/>
    </row>
    <row r="87" spans="1:7" s="661" customFormat="1" ht="29.25" customHeight="1">
      <c r="A87" s="515" t="s">
        <v>164</v>
      </c>
      <c r="B87" s="432">
        <v>2945</v>
      </c>
      <c r="C87" s="432">
        <v>2919</v>
      </c>
      <c r="D87" s="432"/>
      <c r="E87" s="674"/>
      <c r="F87" s="674"/>
      <c r="G87" s="675"/>
    </row>
    <row r="88" spans="1:7" s="661" customFormat="1" ht="29.25" customHeight="1">
      <c r="A88" s="515" t="s">
        <v>177</v>
      </c>
      <c r="B88" s="432">
        <v>60</v>
      </c>
      <c r="C88" s="432">
        <v>60</v>
      </c>
      <c r="D88" s="432"/>
      <c r="E88" s="674"/>
      <c r="F88" s="674"/>
      <c r="G88" s="675"/>
    </row>
    <row r="89" spans="1:7" s="661" customFormat="1" ht="29.25" customHeight="1">
      <c r="A89" s="515" t="s">
        <v>215</v>
      </c>
      <c r="B89" s="432">
        <v>32</v>
      </c>
      <c r="C89" s="432">
        <v>32</v>
      </c>
      <c r="D89" s="432"/>
      <c r="E89" s="674"/>
      <c r="F89" s="674"/>
      <c r="G89" s="675"/>
    </row>
    <row r="90" spans="1:7" s="661" customFormat="1" ht="29.25" customHeight="1">
      <c r="A90" s="515" t="s">
        <v>216</v>
      </c>
      <c r="B90" s="432">
        <v>353</v>
      </c>
      <c r="C90" s="432">
        <v>335</v>
      </c>
      <c r="D90" s="432"/>
      <c r="E90" s="674"/>
      <c r="F90" s="674"/>
      <c r="G90" s="675"/>
    </row>
    <row r="91" spans="1:7" s="661" customFormat="1" ht="29.25" customHeight="1">
      <c r="A91" s="515" t="s">
        <v>164</v>
      </c>
      <c r="B91" s="432">
        <v>335</v>
      </c>
      <c r="C91" s="432">
        <v>335</v>
      </c>
      <c r="D91" s="432"/>
      <c r="E91" s="674"/>
      <c r="F91" s="674"/>
      <c r="G91" s="675"/>
    </row>
    <row r="92" spans="1:7" s="661" customFormat="1" ht="29.25" customHeight="1">
      <c r="A92" s="515" t="s">
        <v>217</v>
      </c>
      <c r="B92" s="432">
        <v>6203</v>
      </c>
      <c r="C92" s="432">
        <v>5672</v>
      </c>
      <c r="D92" s="432"/>
      <c r="E92" s="674"/>
      <c r="F92" s="674"/>
      <c r="G92" s="675"/>
    </row>
    <row r="93" spans="1:7" s="661" customFormat="1" ht="29.25" customHeight="1">
      <c r="A93" s="515" t="s">
        <v>164</v>
      </c>
      <c r="B93" s="432">
        <v>2161</v>
      </c>
      <c r="C93" s="432">
        <v>2124</v>
      </c>
      <c r="D93" s="432"/>
      <c r="E93" s="674"/>
      <c r="F93" s="674"/>
      <c r="G93" s="675"/>
    </row>
    <row r="94" spans="1:7" s="661" customFormat="1" ht="29.25" customHeight="1">
      <c r="A94" s="515" t="s">
        <v>165</v>
      </c>
      <c r="B94" s="432"/>
      <c r="C94" s="432"/>
      <c r="D94" s="432"/>
      <c r="E94" s="674"/>
      <c r="F94" s="674"/>
      <c r="G94" s="675"/>
    </row>
    <row r="95" spans="1:7" s="661" customFormat="1" ht="29.25" customHeight="1">
      <c r="A95" s="515" t="s">
        <v>218</v>
      </c>
      <c r="B95" s="432"/>
      <c r="C95" s="432"/>
      <c r="D95" s="432"/>
      <c r="E95" s="674"/>
      <c r="F95" s="674"/>
      <c r="G95" s="675"/>
    </row>
    <row r="96" spans="1:7" s="661" customFormat="1" ht="29.25" customHeight="1">
      <c r="A96" s="515" t="s">
        <v>187</v>
      </c>
      <c r="B96" s="432">
        <v>40</v>
      </c>
      <c r="C96" s="432">
        <v>33</v>
      </c>
      <c r="D96" s="432"/>
      <c r="E96" s="674"/>
      <c r="F96" s="674"/>
      <c r="G96" s="675"/>
    </row>
    <row r="97" spans="1:7" s="661" customFormat="1" ht="29.25" customHeight="1">
      <c r="A97" s="515" t="s">
        <v>219</v>
      </c>
      <c r="B97" s="432">
        <v>386</v>
      </c>
      <c r="C97" s="432">
        <v>365</v>
      </c>
      <c r="D97" s="432"/>
      <c r="E97" s="674"/>
      <c r="F97" s="674"/>
      <c r="G97" s="675"/>
    </row>
    <row r="98" spans="1:7" s="661" customFormat="1" ht="29.25" customHeight="1">
      <c r="A98" s="515" t="s">
        <v>220</v>
      </c>
      <c r="B98" s="432">
        <v>574</v>
      </c>
      <c r="C98" s="432">
        <v>341</v>
      </c>
      <c r="D98" s="432"/>
      <c r="E98" s="674"/>
      <c r="F98" s="674"/>
      <c r="G98" s="675"/>
    </row>
    <row r="99" spans="1:7" s="661" customFormat="1" ht="29.25" customHeight="1">
      <c r="A99" s="515" t="s">
        <v>177</v>
      </c>
      <c r="B99" s="432">
        <v>2738</v>
      </c>
      <c r="C99" s="432">
        <v>2725</v>
      </c>
      <c r="D99" s="432"/>
      <c r="E99" s="674"/>
      <c r="F99" s="674"/>
      <c r="G99" s="675"/>
    </row>
    <row r="100" spans="1:7" s="661" customFormat="1" ht="29.25" customHeight="1">
      <c r="A100" s="515" t="s">
        <v>221</v>
      </c>
      <c r="B100" s="432">
        <v>304</v>
      </c>
      <c r="C100" s="432">
        <v>84</v>
      </c>
      <c r="D100" s="432"/>
      <c r="E100" s="674"/>
      <c r="F100" s="674"/>
      <c r="G100" s="675"/>
    </row>
    <row r="101" spans="1:7" s="661" customFormat="1" ht="29.25" customHeight="1">
      <c r="A101" s="515" t="s">
        <v>222</v>
      </c>
      <c r="B101" s="432">
        <v>42826</v>
      </c>
      <c r="C101" s="432">
        <v>38458</v>
      </c>
      <c r="D101" s="432"/>
      <c r="E101" s="674">
        <v>89.80058842759071</v>
      </c>
      <c r="F101" s="674">
        <v>108.7520855131069</v>
      </c>
      <c r="G101" s="675"/>
    </row>
    <row r="102" spans="1:7" s="661" customFormat="1" ht="29.25" customHeight="1">
      <c r="A102" s="515" t="s">
        <v>223</v>
      </c>
      <c r="B102" s="432">
        <v>300</v>
      </c>
      <c r="C102" s="432"/>
      <c r="D102" s="432"/>
      <c r="E102" s="674"/>
      <c r="F102" s="674"/>
      <c r="G102" s="675"/>
    </row>
    <row r="103" spans="1:7" s="661" customFormat="1" ht="29.25" customHeight="1">
      <c r="A103" s="515" t="s">
        <v>224</v>
      </c>
      <c r="B103" s="432">
        <v>300</v>
      </c>
      <c r="C103" s="432"/>
      <c r="D103" s="432"/>
      <c r="E103" s="674"/>
      <c r="F103" s="674"/>
      <c r="G103" s="675"/>
    </row>
    <row r="104" spans="1:7" s="661" customFormat="1" ht="29.25" customHeight="1">
      <c r="A104" s="515" t="s">
        <v>225</v>
      </c>
      <c r="B104" s="432">
        <v>40769</v>
      </c>
      <c r="C104" s="432">
        <v>36787</v>
      </c>
      <c r="D104" s="432"/>
      <c r="E104" s="674"/>
      <c r="F104" s="674"/>
      <c r="G104" s="675"/>
    </row>
    <row r="105" spans="1:7" s="661" customFormat="1" ht="29.25" customHeight="1">
      <c r="A105" s="515" t="s">
        <v>164</v>
      </c>
      <c r="B105" s="432">
        <v>34721</v>
      </c>
      <c r="C105" s="432">
        <v>32122</v>
      </c>
      <c r="D105" s="432"/>
      <c r="E105" s="674"/>
      <c r="F105" s="674"/>
      <c r="G105" s="675"/>
    </row>
    <row r="106" spans="1:7" s="661" customFormat="1" ht="29.25" customHeight="1">
      <c r="A106" s="515" t="s">
        <v>165</v>
      </c>
      <c r="B106" s="432">
        <v>3753</v>
      </c>
      <c r="C106" s="432">
        <v>2683</v>
      </c>
      <c r="D106" s="432"/>
      <c r="E106" s="674"/>
      <c r="F106" s="674"/>
      <c r="G106" s="675"/>
    </row>
    <row r="107" spans="1:7" s="661" customFormat="1" ht="29.25" customHeight="1">
      <c r="A107" s="515" t="s">
        <v>171</v>
      </c>
      <c r="B107" s="432">
        <v>89</v>
      </c>
      <c r="C107" s="432">
        <v>89</v>
      </c>
      <c r="D107" s="432"/>
      <c r="E107" s="674"/>
      <c r="F107" s="674"/>
      <c r="G107" s="675"/>
    </row>
    <row r="108" spans="1:7" s="661" customFormat="1" ht="29.25" customHeight="1">
      <c r="A108" s="678" t="s">
        <v>187</v>
      </c>
      <c r="B108" s="679">
        <v>273</v>
      </c>
      <c r="C108" s="679">
        <v>273</v>
      </c>
      <c r="D108" s="679"/>
      <c r="E108" s="674"/>
      <c r="F108" s="674"/>
      <c r="G108" s="675"/>
    </row>
    <row r="109" spans="1:7" s="661" customFormat="1" ht="29.25" customHeight="1">
      <c r="A109" s="678" t="s">
        <v>226</v>
      </c>
      <c r="B109" s="679">
        <v>1597</v>
      </c>
      <c r="C109" s="679">
        <v>1489</v>
      </c>
      <c r="D109" s="679"/>
      <c r="E109" s="674"/>
      <c r="F109" s="674"/>
      <c r="G109" s="675"/>
    </row>
    <row r="110" spans="1:7" s="661" customFormat="1" ht="29.25" customHeight="1">
      <c r="A110" s="515" t="s">
        <v>227</v>
      </c>
      <c r="B110" s="432">
        <v>336</v>
      </c>
      <c r="C110" s="432">
        <v>131</v>
      </c>
      <c r="D110" s="432"/>
      <c r="E110" s="674"/>
      <c r="F110" s="674"/>
      <c r="G110" s="675"/>
    </row>
    <row r="111" spans="1:7" s="661" customFormat="1" ht="29.25" customHeight="1">
      <c r="A111" s="515" t="s">
        <v>228</v>
      </c>
      <c r="B111" s="432">
        <v>110</v>
      </c>
      <c r="C111" s="432">
        <v>110</v>
      </c>
      <c r="D111" s="432"/>
      <c r="E111" s="674"/>
      <c r="F111" s="674"/>
      <c r="G111" s="675"/>
    </row>
    <row r="112" spans="1:7" s="661" customFormat="1" ht="29.25" customHeight="1">
      <c r="A112" s="515" t="s">
        <v>229</v>
      </c>
      <c r="B112" s="432">
        <v>110</v>
      </c>
      <c r="C112" s="432">
        <v>110</v>
      </c>
      <c r="D112" s="432"/>
      <c r="E112" s="674"/>
      <c r="F112" s="674"/>
      <c r="G112" s="675"/>
    </row>
    <row r="113" spans="1:7" s="661" customFormat="1" ht="29.25" customHeight="1">
      <c r="A113" s="515" t="s">
        <v>230</v>
      </c>
      <c r="B113" s="432">
        <v>326</v>
      </c>
      <c r="C113" s="432">
        <v>326</v>
      </c>
      <c r="D113" s="432"/>
      <c r="E113" s="674"/>
      <c r="F113" s="674"/>
      <c r="G113" s="675"/>
    </row>
    <row r="114" spans="1:7" s="661" customFormat="1" ht="29.25" customHeight="1">
      <c r="A114" s="515" t="s">
        <v>164</v>
      </c>
      <c r="B114" s="432">
        <v>304</v>
      </c>
      <c r="C114" s="432">
        <v>304</v>
      </c>
      <c r="D114" s="432"/>
      <c r="E114" s="674"/>
      <c r="F114" s="674"/>
      <c r="G114" s="675"/>
    </row>
    <row r="115" spans="1:7" s="661" customFormat="1" ht="29.25" customHeight="1">
      <c r="A115" s="515" t="s">
        <v>231</v>
      </c>
      <c r="B115" s="432">
        <v>215</v>
      </c>
      <c r="C115" s="432">
        <v>215</v>
      </c>
      <c r="D115" s="432"/>
      <c r="E115" s="674"/>
      <c r="F115" s="674"/>
      <c r="G115" s="675"/>
    </row>
    <row r="116" spans="1:7" s="661" customFormat="1" ht="29.25" customHeight="1">
      <c r="A116" s="515" t="s">
        <v>164</v>
      </c>
      <c r="B116" s="432">
        <v>215</v>
      </c>
      <c r="C116" s="432">
        <v>215</v>
      </c>
      <c r="D116" s="432"/>
      <c r="E116" s="674"/>
      <c r="F116" s="674"/>
      <c r="G116" s="675"/>
    </row>
    <row r="117" spans="1:7" s="661" customFormat="1" ht="29.25" customHeight="1">
      <c r="A117" s="515" t="s">
        <v>232</v>
      </c>
      <c r="B117" s="432">
        <v>1106</v>
      </c>
      <c r="C117" s="432">
        <v>1020</v>
      </c>
      <c r="D117" s="432"/>
      <c r="E117" s="674"/>
      <c r="F117" s="674"/>
      <c r="G117" s="675"/>
    </row>
    <row r="118" spans="1:7" s="661" customFormat="1" ht="29.25" customHeight="1">
      <c r="A118" s="515" t="s">
        <v>164</v>
      </c>
      <c r="B118" s="432">
        <v>788</v>
      </c>
      <c r="C118" s="432">
        <v>763</v>
      </c>
      <c r="D118" s="432"/>
      <c r="E118" s="674"/>
      <c r="F118" s="674"/>
      <c r="G118" s="675"/>
    </row>
    <row r="119" spans="1:7" s="661" customFormat="1" ht="29.25" customHeight="1">
      <c r="A119" s="515" t="s">
        <v>165</v>
      </c>
      <c r="B119" s="432">
        <v>223</v>
      </c>
      <c r="C119" s="432">
        <v>162</v>
      </c>
      <c r="D119" s="432"/>
      <c r="E119" s="674"/>
      <c r="F119" s="674"/>
      <c r="G119" s="675"/>
    </row>
    <row r="120" spans="1:7" s="661" customFormat="1" ht="29.25" customHeight="1">
      <c r="A120" s="515" t="s">
        <v>233</v>
      </c>
      <c r="B120" s="432">
        <v>64</v>
      </c>
      <c r="C120" s="432">
        <v>64</v>
      </c>
      <c r="D120" s="432"/>
      <c r="E120" s="674"/>
      <c r="F120" s="674"/>
      <c r="G120" s="675"/>
    </row>
    <row r="121" spans="1:7" s="661" customFormat="1" ht="29.25" customHeight="1">
      <c r="A121" s="515" t="s">
        <v>177</v>
      </c>
      <c r="B121" s="432">
        <v>31</v>
      </c>
      <c r="C121" s="432">
        <v>31</v>
      </c>
      <c r="D121" s="432"/>
      <c r="E121" s="674"/>
      <c r="F121" s="674"/>
      <c r="G121" s="675"/>
    </row>
    <row r="122" spans="1:7" s="661" customFormat="1" ht="29.25" customHeight="1">
      <c r="A122" s="515" t="s">
        <v>234</v>
      </c>
      <c r="B122" s="432"/>
      <c r="C122" s="432"/>
      <c r="D122" s="432"/>
      <c r="E122" s="674"/>
      <c r="F122" s="674"/>
      <c r="G122" s="675"/>
    </row>
    <row r="123" spans="1:7" s="661" customFormat="1" ht="29.25" customHeight="1">
      <c r="A123" s="515" t="s">
        <v>235</v>
      </c>
      <c r="B123" s="432">
        <v>60368</v>
      </c>
      <c r="C123" s="432">
        <v>55774</v>
      </c>
      <c r="D123" s="432"/>
      <c r="E123" s="674">
        <v>92.39000795123245</v>
      </c>
      <c r="F123" s="674">
        <v>108.61749985394069</v>
      </c>
      <c r="G123" s="675"/>
    </row>
    <row r="124" spans="1:7" s="661" customFormat="1" ht="29.25" customHeight="1">
      <c r="A124" s="515" t="s">
        <v>236</v>
      </c>
      <c r="B124" s="432">
        <v>1341</v>
      </c>
      <c r="C124" s="432">
        <v>1341</v>
      </c>
      <c r="D124" s="432"/>
      <c r="E124" s="674"/>
      <c r="F124" s="674"/>
      <c r="G124" s="675"/>
    </row>
    <row r="125" spans="1:7" s="661" customFormat="1" ht="29.25" customHeight="1">
      <c r="A125" s="515" t="s">
        <v>164</v>
      </c>
      <c r="B125" s="432">
        <v>915</v>
      </c>
      <c r="C125" s="432">
        <v>915</v>
      </c>
      <c r="D125" s="432"/>
      <c r="E125" s="674"/>
      <c r="F125" s="674"/>
      <c r="G125" s="675"/>
    </row>
    <row r="126" spans="1:7" s="661" customFormat="1" ht="29.25" customHeight="1">
      <c r="A126" s="515" t="s">
        <v>237</v>
      </c>
      <c r="B126" s="432">
        <v>426</v>
      </c>
      <c r="C126" s="432">
        <v>426</v>
      </c>
      <c r="D126" s="432"/>
      <c r="E126" s="674"/>
      <c r="F126" s="674"/>
      <c r="G126" s="675"/>
    </row>
    <row r="127" spans="1:7" s="661" customFormat="1" ht="29.25" customHeight="1">
      <c r="A127" s="515" t="s">
        <v>238</v>
      </c>
      <c r="B127" s="432">
        <v>15379</v>
      </c>
      <c r="C127" s="432">
        <v>15108</v>
      </c>
      <c r="D127" s="432"/>
      <c r="E127" s="674"/>
      <c r="F127" s="674"/>
      <c r="G127" s="675"/>
    </row>
    <row r="128" spans="1:7" s="661" customFormat="1" ht="29.25" customHeight="1">
      <c r="A128" s="515" t="s">
        <v>239</v>
      </c>
      <c r="B128" s="432">
        <v>2274</v>
      </c>
      <c r="C128" s="432">
        <v>2153</v>
      </c>
      <c r="D128" s="432"/>
      <c r="E128" s="674"/>
      <c r="F128" s="674"/>
      <c r="G128" s="675"/>
    </row>
    <row r="129" spans="1:7" s="661" customFormat="1" ht="29.25" customHeight="1">
      <c r="A129" s="515" t="s">
        <v>240</v>
      </c>
      <c r="B129" s="432">
        <v>2845</v>
      </c>
      <c r="C129" s="432">
        <v>2845</v>
      </c>
      <c r="D129" s="432"/>
      <c r="E129" s="674"/>
      <c r="F129" s="674"/>
      <c r="G129" s="675"/>
    </row>
    <row r="130" spans="1:7" s="661" customFormat="1" ht="29.25" customHeight="1">
      <c r="A130" s="515" t="s">
        <v>241</v>
      </c>
      <c r="B130" s="432">
        <v>10085</v>
      </c>
      <c r="C130" s="432">
        <v>9995</v>
      </c>
      <c r="D130" s="432"/>
      <c r="E130" s="674"/>
      <c r="F130" s="674"/>
      <c r="G130" s="675"/>
    </row>
    <row r="131" spans="1:7" s="661" customFormat="1" ht="29.25" customHeight="1">
      <c r="A131" s="515" t="s">
        <v>242</v>
      </c>
      <c r="B131" s="432">
        <v>175</v>
      </c>
      <c r="C131" s="432">
        <v>115</v>
      </c>
      <c r="D131" s="432"/>
      <c r="E131" s="674"/>
      <c r="F131" s="674"/>
      <c r="G131" s="675"/>
    </row>
    <row r="132" spans="1:7" s="661" customFormat="1" ht="29.25" customHeight="1">
      <c r="A132" s="678" t="s">
        <v>243</v>
      </c>
      <c r="B132" s="432">
        <v>24533</v>
      </c>
      <c r="C132" s="432">
        <v>23329</v>
      </c>
      <c r="D132" s="432"/>
      <c r="E132" s="674"/>
      <c r="F132" s="674"/>
      <c r="G132" s="675"/>
    </row>
    <row r="133" spans="1:7" s="661" customFormat="1" ht="29.25" customHeight="1">
      <c r="A133" s="515" t="s">
        <v>244</v>
      </c>
      <c r="B133" s="432">
        <v>12390</v>
      </c>
      <c r="C133" s="432">
        <v>12003</v>
      </c>
      <c r="D133" s="432"/>
      <c r="E133" s="674"/>
      <c r="F133" s="674"/>
      <c r="G133" s="675"/>
    </row>
    <row r="134" spans="1:7" s="661" customFormat="1" ht="29.25" customHeight="1">
      <c r="A134" s="515" t="s">
        <v>245</v>
      </c>
      <c r="B134" s="432">
        <v>2363</v>
      </c>
      <c r="C134" s="432">
        <v>2143</v>
      </c>
      <c r="D134" s="432"/>
      <c r="E134" s="674"/>
      <c r="F134" s="674"/>
      <c r="G134" s="675"/>
    </row>
    <row r="135" spans="1:7" s="661" customFormat="1" ht="29.25" customHeight="1">
      <c r="A135" s="515" t="s">
        <v>246</v>
      </c>
      <c r="B135" s="432">
        <v>9629</v>
      </c>
      <c r="C135" s="432">
        <v>9071</v>
      </c>
      <c r="D135" s="432"/>
      <c r="E135" s="674"/>
      <c r="F135" s="674"/>
      <c r="G135" s="675"/>
    </row>
    <row r="136" spans="1:7" s="661" customFormat="1" ht="29.25" customHeight="1">
      <c r="A136" s="515" t="s">
        <v>247</v>
      </c>
      <c r="B136" s="432">
        <v>151</v>
      </c>
      <c r="C136" s="432">
        <v>112</v>
      </c>
      <c r="D136" s="432"/>
      <c r="E136" s="674"/>
      <c r="F136" s="674"/>
      <c r="G136" s="675"/>
    </row>
    <row r="137" spans="1:7" s="661" customFormat="1" ht="29.25" customHeight="1">
      <c r="A137" s="515" t="s">
        <v>248</v>
      </c>
      <c r="B137" s="432">
        <v>346</v>
      </c>
      <c r="C137" s="432">
        <v>346</v>
      </c>
      <c r="D137" s="432"/>
      <c r="E137" s="674"/>
      <c r="F137" s="674"/>
      <c r="G137" s="675"/>
    </row>
    <row r="138" spans="1:7" s="661" customFormat="1" ht="29.25" customHeight="1">
      <c r="A138" s="515" t="s">
        <v>249</v>
      </c>
      <c r="B138" s="432">
        <v>346</v>
      </c>
      <c r="C138" s="432">
        <v>346</v>
      </c>
      <c r="D138" s="432"/>
      <c r="E138" s="674"/>
      <c r="F138" s="674"/>
      <c r="G138" s="675"/>
    </row>
    <row r="139" spans="1:7" s="661" customFormat="1" ht="29.25" customHeight="1">
      <c r="A139" s="515" t="s">
        <v>250</v>
      </c>
      <c r="B139" s="432">
        <v>2426</v>
      </c>
      <c r="C139" s="432">
        <v>2409</v>
      </c>
      <c r="D139" s="432"/>
      <c r="E139" s="674"/>
      <c r="F139" s="674"/>
      <c r="G139" s="675"/>
    </row>
    <row r="140" spans="1:7" s="661" customFormat="1" ht="29.25" customHeight="1">
      <c r="A140" s="515" t="s">
        <v>251</v>
      </c>
      <c r="B140" s="432">
        <v>2226</v>
      </c>
      <c r="C140" s="432">
        <v>2209</v>
      </c>
      <c r="D140" s="432"/>
      <c r="E140" s="674"/>
      <c r="F140" s="674"/>
      <c r="G140" s="675"/>
    </row>
    <row r="141" spans="1:7" s="661" customFormat="1" ht="29.25" customHeight="1">
      <c r="A141" s="515" t="s">
        <v>252</v>
      </c>
      <c r="B141" s="432">
        <v>200</v>
      </c>
      <c r="C141" s="432">
        <v>200</v>
      </c>
      <c r="D141" s="432"/>
      <c r="E141" s="674"/>
      <c r="F141" s="674"/>
      <c r="G141" s="675"/>
    </row>
    <row r="142" spans="1:7" s="661" customFormat="1" ht="29.25" customHeight="1">
      <c r="A142" s="515" t="s">
        <v>253</v>
      </c>
      <c r="B142" s="432">
        <v>3270</v>
      </c>
      <c r="C142" s="432">
        <v>3035</v>
      </c>
      <c r="D142" s="432"/>
      <c r="E142" s="674"/>
      <c r="F142" s="674"/>
      <c r="G142" s="675"/>
    </row>
    <row r="143" spans="1:7" s="661" customFormat="1" ht="29.25" customHeight="1">
      <c r="A143" s="515" t="s">
        <v>254</v>
      </c>
      <c r="B143" s="432">
        <v>1291</v>
      </c>
      <c r="C143" s="432">
        <v>1243</v>
      </c>
      <c r="D143" s="432"/>
      <c r="E143" s="674"/>
      <c r="F143" s="674"/>
      <c r="G143" s="675"/>
    </row>
    <row r="144" spans="1:7" s="661" customFormat="1" ht="29.25" customHeight="1">
      <c r="A144" s="515" t="s">
        <v>255</v>
      </c>
      <c r="B144" s="432">
        <v>1979</v>
      </c>
      <c r="C144" s="432">
        <v>1792</v>
      </c>
      <c r="D144" s="432"/>
      <c r="E144" s="674"/>
      <c r="F144" s="674"/>
      <c r="G144" s="675"/>
    </row>
    <row r="145" spans="1:7" s="661" customFormat="1" ht="29.25" customHeight="1">
      <c r="A145" s="678" t="s">
        <v>256</v>
      </c>
      <c r="B145" s="432">
        <v>13073</v>
      </c>
      <c r="C145" s="432">
        <v>10206</v>
      </c>
      <c r="D145" s="432"/>
      <c r="E145" s="674"/>
      <c r="F145" s="674"/>
      <c r="G145" s="675"/>
    </row>
    <row r="146" spans="1:7" s="660" customFormat="1" ht="29.25" customHeight="1">
      <c r="A146" s="515" t="s">
        <v>257</v>
      </c>
      <c r="B146" s="432">
        <v>13073</v>
      </c>
      <c r="C146" s="432">
        <v>10206</v>
      </c>
      <c r="D146" s="432"/>
      <c r="E146" s="674"/>
      <c r="F146" s="674"/>
      <c r="G146" s="675"/>
    </row>
    <row r="147" spans="1:7" s="661" customFormat="1" ht="29.25" customHeight="1">
      <c r="A147" s="515" t="s">
        <v>258</v>
      </c>
      <c r="B147" s="432">
        <v>5521</v>
      </c>
      <c r="C147" s="432">
        <v>4987</v>
      </c>
      <c r="D147" s="432">
        <v>104</v>
      </c>
      <c r="E147" s="674">
        <v>90.32783915957255</v>
      </c>
      <c r="F147" s="674">
        <v>83.68853834535996</v>
      </c>
      <c r="G147" s="675"/>
    </row>
    <row r="148" spans="1:7" s="661" customFormat="1" ht="29.25" customHeight="1">
      <c r="A148" s="515" t="s">
        <v>259</v>
      </c>
      <c r="B148" s="432">
        <v>1330</v>
      </c>
      <c r="C148" s="432">
        <v>1330</v>
      </c>
      <c r="D148" s="432"/>
      <c r="E148" s="674"/>
      <c r="F148" s="674"/>
      <c r="G148" s="675"/>
    </row>
    <row r="149" spans="1:7" s="661" customFormat="1" ht="29.25" customHeight="1">
      <c r="A149" s="515" t="s">
        <v>164</v>
      </c>
      <c r="B149" s="432">
        <v>1038</v>
      </c>
      <c r="C149" s="432">
        <v>1038</v>
      </c>
      <c r="D149" s="432"/>
      <c r="E149" s="674"/>
      <c r="F149" s="674"/>
      <c r="G149" s="675"/>
    </row>
    <row r="150" spans="1:7" s="661" customFormat="1" ht="29.25" customHeight="1">
      <c r="A150" s="515" t="s">
        <v>165</v>
      </c>
      <c r="B150" s="432">
        <v>24</v>
      </c>
      <c r="C150" s="432">
        <v>24</v>
      </c>
      <c r="D150" s="432"/>
      <c r="E150" s="674"/>
      <c r="F150" s="674"/>
      <c r="G150" s="675"/>
    </row>
    <row r="151" spans="1:7" s="661" customFormat="1" ht="29.25" customHeight="1">
      <c r="A151" s="515" t="s">
        <v>260</v>
      </c>
      <c r="B151" s="432">
        <v>268</v>
      </c>
      <c r="C151" s="432">
        <v>268</v>
      </c>
      <c r="D151" s="432"/>
      <c r="E151" s="674"/>
      <c r="F151" s="674"/>
      <c r="G151" s="675"/>
    </row>
    <row r="152" spans="1:7" s="661" customFormat="1" ht="29.25" customHeight="1">
      <c r="A152" s="678" t="s">
        <v>261</v>
      </c>
      <c r="B152" s="432">
        <v>4</v>
      </c>
      <c r="C152" s="432">
        <v>4</v>
      </c>
      <c r="D152" s="432"/>
      <c r="E152" s="674"/>
      <c r="F152" s="674"/>
      <c r="G152" s="675"/>
    </row>
    <row r="153" spans="1:7" s="661" customFormat="1" ht="29.25" customHeight="1">
      <c r="A153" s="515" t="s">
        <v>262</v>
      </c>
      <c r="B153" s="432">
        <v>4</v>
      </c>
      <c r="C153" s="432">
        <v>4</v>
      </c>
      <c r="D153" s="432"/>
      <c r="E153" s="674"/>
      <c r="F153" s="674"/>
      <c r="G153" s="675"/>
    </row>
    <row r="154" spans="1:7" s="661" customFormat="1" ht="29.25" customHeight="1">
      <c r="A154" s="678" t="s">
        <v>263</v>
      </c>
      <c r="B154" s="432">
        <v>3540</v>
      </c>
      <c r="C154" s="432">
        <v>3048</v>
      </c>
      <c r="D154" s="432"/>
      <c r="E154" s="674"/>
      <c r="F154" s="674"/>
      <c r="G154" s="675"/>
    </row>
    <row r="155" spans="1:7" s="661" customFormat="1" ht="29.25" customHeight="1">
      <c r="A155" s="515" t="s">
        <v>264</v>
      </c>
      <c r="B155" s="432">
        <v>3540</v>
      </c>
      <c r="C155" s="432">
        <v>3048</v>
      </c>
      <c r="D155" s="432"/>
      <c r="E155" s="674"/>
      <c r="F155" s="674"/>
      <c r="G155" s="675"/>
    </row>
    <row r="156" spans="1:7" s="661" customFormat="1" ht="29.25" customHeight="1">
      <c r="A156" s="515" t="s">
        <v>265</v>
      </c>
      <c r="B156" s="432">
        <v>15</v>
      </c>
      <c r="C156" s="432">
        <v>15</v>
      </c>
      <c r="D156" s="432"/>
      <c r="E156" s="674"/>
      <c r="F156" s="674"/>
      <c r="G156" s="675"/>
    </row>
    <row r="157" spans="1:7" s="661" customFormat="1" ht="29.25" customHeight="1">
      <c r="A157" s="515" t="s">
        <v>266</v>
      </c>
      <c r="B157" s="432">
        <v>15</v>
      </c>
      <c r="C157" s="432">
        <v>15</v>
      </c>
      <c r="D157" s="432"/>
      <c r="E157" s="674"/>
      <c r="F157" s="674"/>
      <c r="G157" s="675"/>
    </row>
    <row r="158" spans="1:7" s="661" customFormat="1" ht="29.25" customHeight="1">
      <c r="A158" s="515" t="s">
        <v>267</v>
      </c>
      <c r="B158" s="432">
        <v>632</v>
      </c>
      <c r="C158" s="432">
        <v>590</v>
      </c>
      <c r="D158" s="432">
        <v>104</v>
      </c>
      <c r="E158" s="674"/>
      <c r="F158" s="674"/>
      <c r="G158" s="675"/>
    </row>
    <row r="159" spans="1:7" s="661" customFormat="1" ht="29.25" customHeight="1">
      <c r="A159" s="515" t="s">
        <v>268</v>
      </c>
      <c r="B159" s="432">
        <v>632</v>
      </c>
      <c r="C159" s="432">
        <v>590</v>
      </c>
      <c r="D159" s="432">
        <v>104</v>
      </c>
      <c r="E159" s="674"/>
      <c r="F159" s="674"/>
      <c r="G159" s="675"/>
    </row>
    <row r="160" spans="1:7" s="661" customFormat="1" ht="29.25" customHeight="1">
      <c r="A160" s="515" t="s">
        <v>269</v>
      </c>
      <c r="B160" s="432">
        <v>23874</v>
      </c>
      <c r="C160" s="432">
        <v>20748</v>
      </c>
      <c r="D160" s="432">
        <v>1000</v>
      </c>
      <c r="E160" s="674">
        <v>86.9062578537321</v>
      </c>
      <c r="F160" s="674">
        <v>88.58716536441655</v>
      </c>
      <c r="G160" s="675"/>
    </row>
    <row r="161" spans="1:7" s="661" customFormat="1" ht="29.25" customHeight="1">
      <c r="A161" s="515" t="s">
        <v>270</v>
      </c>
      <c r="B161" s="432">
        <v>8763</v>
      </c>
      <c r="C161" s="432">
        <v>6942</v>
      </c>
      <c r="D161" s="432"/>
      <c r="E161" s="674"/>
      <c r="F161" s="674"/>
      <c r="G161" s="675"/>
    </row>
    <row r="162" spans="1:7" s="661" customFormat="1" ht="29.25" customHeight="1">
      <c r="A162" s="515" t="s">
        <v>164</v>
      </c>
      <c r="B162" s="432">
        <v>983</v>
      </c>
      <c r="C162" s="432">
        <v>983</v>
      </c>
      <c r="D162" s="432"/>
      <c r="E162" s="674"/>
      <c r="F162" s="674"/>
      <c r="G162" s="675"/>
    </row>
    <row r="163" spans="1:7" s="661" customFormat="1" ht="29.25" customHeight="1">
      <c r="A163" s="515" t="s">
        <v>165</v>
      </c>
      <c r="B163" s="432">
        <v>113</v>
      </c>
      <c r="C163" s="432">
        <v>113</v>
      </c>
      <c r="D163" s="432"/>
      <c r="E163" s="674"/>
      <c r="F163" s="674"/>
      <c r="G163" s="675"/>
    </row>
    <row r="164" spans="1:7" s="661" customFormat="1" ht="29.25" customHeight="1">
      <c r="A164" s="515" t="s">
        <v>271</v>
      </c>
      <c r="B164" s="432">
        <v>2163</v>
      </c>
      <c r="C164" s="432">
        <v>1074</v>
      </c>
      <c r="D164" s="432"/>
      <c r="E164" s="674"/>
      <c r="F164" s="674"/>
      <c r="G164" s="675"/>
    </row>
    <row r="165" spans="1:7" s="661" customFormat="1" ht="29.25" customHeight="1">
      <c r="A165" s="515" t="s">
        <v>272</v>
      </c>
      <c r="B165" s="432">
        <v>90</v>
      </c>
      <c r="C165" s="432">
        <v>85</v>
      </c>
      <c r="D165" s="432"/>
      <c r="E165" s="674"/>
      <c r="F165" s="674"/>
      <c r="G165" s="675"/>
    </row>
    <row r="166" spans="1:7" s="661" customFormat="1" ht="29.25" customHeight="1">
      <c r="A166" s="515" t="s">
        <v>273</v>
      </c>
      <c r="B166" s="432">
        <v>2164</v>
      </c>
      <c r="C166" s="432">
        <v>2164</v>
      </c>
      <c r="D166" s="432"/>
      <c r="E166" s="674"/>
      <c r="F166" s="674"/>
      <c r="G166" s="675"/>
    </row>
    <row r="167" spans="1:7" s="661" customFormat="1" ht="29.25" customHeight="1">
      <c r="A167" s="515" t="s">
        <v>274</v>
      </c>
      <c r="B167" s="432">
        <v>174</v>
      </c>
      <c r="C167" s="432">
        <v>174</v>
      </c>
      <c r="D167" s="432"/>
      <c r="E167" s="674"/>
      <c r="F167" s="674"/>
      <c r="G167" s="675"/>
    </row>
    <row r="168" spans="1:7" s="661" customFormat="1" ht="29.25" customHeight="1">
      <c r="A168" s="515" t="s">
        <v>275</v>
      </c>
      <c r="B168" s="432">
        <v>-1</v>
      </c>
      <c r="C168" s="432">
        <v>-1</v>
      </c>
      <c r="D168" s="432"/>
      <c r="E168" s="674"/>
      <c r="F168" s="674"/>
      <c r="G168" s="675"/>
    </row>
    <row r="169" spans="1:7" s="661" customFormat="1" ht="29.25" customHeight="1">
      <c r="A169" s="515" t="s">
        <v>276</v>
      </c>
      <c r="B169" s="432">
        <v>968</v>
      </c>
      <c r="C169" s="432">
        <v>738</v>
      </c>
      <c r="D169" s="432"/>
      <c r="E169" s="674"/>
      <c r="F169" s="674"/>
      <c r="G169" s="675"/>
    </row>
    <row r="170" spans="1:7" s="661" customFormat="1" ht="29.25" customHeight="1">
      <c r="A170" s="515" t="s">
        <v>277</v>
      </c>
      <c r="B170" s="432">
        <v>781</v>
      </c>
      <c r="C170" s="432">
        <v>744</v>
      </c>
      <c r="D170" s="432"/>
      <c r="E170" s="674"/>
      <c r="F170" s="674"/>
      <c r="G170" s="675"/>
    </row>
    <row r="171" spans="1:7" s="661" customFormat="1" ht="29.25" customHeight="1">
      <c r="A171" s="515" t="s">
        <v>278</v>
      </c>
      <c r="B171" s="432">
        <v>872</v>
      </c>
      <c r="C171" s="432">
        <v>586</v>
      </c>
      <c r="D171" s="432"/>
      <c r="E171" s="674"/>
      <c r="F171" s="674"/>
      <c r="G171" s="675"/>
    </row>
    <row r="172" spans="1:7" s="661" customFormat="1" ht="29.25" customHeight="1">
      <c r="A172" s="515" t="s">
        <v>279</v>
      </c>
      <c r="B172" s="432">
        <v>455</v>
      </c>
      <c r="C172" s="432">
        <v>281</v>
      </c>
      <c r="D172" s="432"/>
      <c r="E172" s="674"/>
      <c r="F172" s="674"/>
      <c r="G172" s="675"/>
    </row>
    <row r="173" spans="1:7" s="661" customFormat="1" ht="29.25" customHeight="1">
      <c r="A173" s="515" t="s">
        <v>280</v>
      </c>
      <c r="B173" s="432">
        <v>1423</v>
      </c>
      <c r="C173" s="432">
        <v>978</v>
      </c>
      <c r="D173" s="432"/>
      <c r="E173" s="674"/>
      <c r="F173" s="674"/>
      <c r="G173" s="675"/>
    </row>
    <row r="174" spans="1:7" s="661" customFormat="1" ht="29.25" customHeight="1">
      <c r="A174" s="515" t="s">
        <v>281</v>
      </c>
      <c r="B174" s="432">
        <v>902</v>
      </c>
      <c r="C174" s="432">
        <v>533</v>
      </c>
      <c r="D174" s="432"/>
      <c r="E174" s="674"/>
      <c r="F174" s="674"/>
      <c r="G174" s="675"/>
    </row>
    <row r="175" spans="1:7" s="661" customFormat="1" ht="29.25" customHeight="1">
      <c r="A175" s="515" t="s">
        <v>282</v>
      </c>
      <c r="B175" s="432">
        <v>521</v>
      </c>
      <c r="C175" s="432">
        <v>445</v>
      </c>
      <c r="D175" s="432"/>
      <c r="E175" s="674"/>
      <c r="F175" s="674"/>
      <c r="G175" s="675"/>
    </row>
    <row r="176" spans="1:7" s="661" customFormat="1" ht="29.25" customHeight="1">
      <c r="A176" s="515" t="s">
        <v>283</v>
      </c>
      <c r="B176" s="432">
        <v>3706</v>
      </c>
      <c r="C176" s="432">
        <v>3206</v>
      </c>
      <c r="D176" s="432"/>
      <c r="E176" s="674"/>
      <c r="F176" s="674"/>
      <c r="G176" s="675"/>
    </row>
    <row r="177" spans="1:7" s="661" customFormat="1" ht="29.25" customHeight="1">
      <c r="A177" s="515" t="s">
        <v>164</v>
      </c>
      <c r="B177" s="432">
        <v>364</v>
      </c>
      <c r="C177" s="432">
        <v>364</v>
      </c>
      <c r="D177" s="432"/>
      <c r="E177" s="674"/>
      <c r="F177" s="674"/>
      <c r="G177" s="675"/>
    </row>
    <row r="178" spans="1:7" s="661" customFormat="1" ht="29.25" customHeight="1">
      <c r="A178" s="515" t="s">
        <v>165</v>
      </c>
      <c r="B178" s="432">
        <v>33</v>
      </c>
      <c r="C178" s="432">
        <v>33</v>
      </c>
      <c r="D178" s="432"/>
      <c r="E178" s="674"/>
      <c r="F178" s="674"/>
      <c r="G178" s="675"/>
    </row>
    <row r="179" spans="1:7" s="661" customFormat="1" ht="29.25" customHeight="1">
      <c r="A179" s="515" t="s">
        <v>284</v>
      </c>
      <c r="B179" s="432">
        <v>200</v>
      </c>
      <c r="C179" s="432">
        <v>200</v>
      </c>
      <c r="D179" s="432"/>
      <c r="E179" s="674"/>
      <c r="F179" s="674"/>
      <c r="G179" s="675"/>
    </row>
    <row r="180" spans="1:7" s="661" customFormat="1" ht="29.25" customHeight="1">
      <c r="A180" s="515" t="s">
        <v>285</v>
      </c>
      <c r="B180" s="432">
        <v>2281</v>
      </c>
      <c r="C180" s="432">
        <v>2281</v>
      </c>
      <c r="D180" s="432"/>
      <c r="E180" s="674"/>
      <c r="F180" s="674"/>
      <c r="G180" s="675"/>
    </row>
    <row r="181" spans="1:7" s="661" customFormat="1" ht="29.25" customHeight="1">
      <c r="A181" s="515" t="s">
        <v>286</v>
      </c>
      <c r="B181" s="432">
        <v>60</v>
      </c>
      <c r="C181" s="432">
        <v>60</v>
      </c>
      <c r="D181" s="432"/>
      <c r="E181" s="674"/>
      <c r="F181" s="674"/>
      <c r="G181" s="675"/>
    </row>
    <row r="182" spans="1:7" s="661" customFormat="1" ht="29.25" customHeight="1">
      <c r="A182" s="515" t="s">
        <v>287</v>
      </c>
      <c r="B182" s="432">
        <v>768</v>
      </c>
      <c r="C182" s="432">
        <v>268</v>
      </c>
      <c r="D182" s="432"/>
      <c r="E182" s="674"/>
      <c r="F182" s="674"/>
      <c r="G182" s="675"/>
    </row>
    <row r="183" spans="1:7" s="661" customFormat="1" ht="29.25" customHeight="1">
      <c r="A183" s="515" t="s">
        <v>288</v>
      </c>
      <c r="B183" s="432">
        <v>1697</v>
      </c>
      <c r="C183" s="432">
        <v>1390</v>
      </c>
      <c r="D183" s="432"/>
      <c r="E183" s="674"/>
      <c r="F183" s="674"/>
      <c r="G183" s="675"/>
    </row>
    <row r="184" spans="1:7" s="661" customFormat="1" ht="29.25" customHeight="1">
      <c r="A184" s="515" t="s">
        <v>289</v>
      </c>
      <c r="B184" s="432">
        <v>676</v>
      </c>
      <c r="C184" s="432">
        <v>676</v>
      </c>
      <c r="D184" s="432"/>
      <c r="E184" s="674"/>
      <c r="F184" s="674"/>
      <c r="G184" s="675"/>
    </row>
    <row r="185" spans="1:7" s="661" customFormat="1" ht="29.25" customHeight="1">
      <c r="A185" s="680" t="s">
        <v>290</v>
      </c>
      <c r="B185" s="432">
        <v>33</v>
      </c>
      <c r="C185" s="432">
        <v>33</v>
      </c>
      <c r="D185" s="432"/>
      <c r="E185" s="674"/>
      <c r="F185" s="674"/>
      <c r="G185" s="675"/>
    </row>
    <row r="186" spans="1:7" s="661" customFormat="1" ht="29.25" customHeight="1">
      <c r="A186" s="680" t="s">
        <v>291</v>
      </c>
      <c r="B186" s="432">
        <v>988</v>
      </c>
      <c r="C186" s="432">
        <v>681</v>
      </c>
      <c r="D186" s="432"/>
      <c r="E186" s="674"/>
      <c r="F186" s="674"/>
      <c r="G186" s="675"/>
    </row>
    <row r="187" spans="1:7" s="661" customFormat="1" ht="29.25" customHeight="1">
      <c r="A187" s="680" t="s">
        <v>292</v>
      </c>
      <c r="B187" s="432">
        <v>6832</v>
      </c>
      <c r="C187" s="432">
        <v>6832</v>
      </c>
      <c r="D187" s="432"/>
      <c r="E187" s="674"/>
      <c r="F187" s="674"/>
      <c r="G187" s="675"/>
    </row>
    <row r="188" spans="1:7" s="661" customFormat="1" ht="29.25" customHeight="1">
      <c r="A188" s="680" t="s">
        <v>165</v>
      </c>
      <c r="B188" s="432">
        <v>80</v>
      </c>
      <c r="C188" s="432">
        <v>80</v>
      </c>
      <c r="D188" s="432"/>
      <c r="E188" s="674"/>
      <c r="F188" s="674"/>
      <c r="G188" s="675"/>
    </row>
    <row r="189" spans="1:7" s="661" customFormat="1" ht="29.25" customHeight="1">
      <c r="A189" s="680" t="s">
        <v>293</v>
      </c>
      <c r="B189" s="432">
        <v>828</v>
      </c>
      <c r="C189" s="432">
        <v>828</v>
      </c>
      <c r="D189" s="432"/>
      <c r="E189" s="674"/>
      <c r="F189" s="674"/>
      <c r="G189" s="675"/>
    </row>
    <row r="190" spans="1:7" s="661" customFormat="1" ht="29.25" customHeight="1">
      <c r="A190" s="680" t="s">
        <v>294</v>
      </c>
      <c r="B190" s="432">
        <v>5170</v>
      </c>
      <c r="C190" s="432">
        <v>5170</v>
      </c>
      <c r="D190" s="432"/>
      <c r="E190" s="674"/>
      <c r="F190" s="674"/>
      <c r="G190" s="675"/>
    </row>
    <row r="191" spans="1:7" s="661" customFormat="1" ht="29.25" customHeight="1">
      <c r="A191" s="680" t="s">
        <v>295</v>
      </c>
      <c r="B191" s="432">
        <v>754</v>
      </c>
      <c r="C191" s="432">
        <v>754</v>
      </c>
      <c r="D191" s="432"/>
      <c r="E191" s="674"/>
      <c r="F191" s="674"/>
      <c r="G191" s="675"/>
    </row>
    <row r="192" spans="1:7" s="661" customFormat="1" ht="29.25" customHeight="1">
      <c r="A192" s="680" t="s">
        <v>296</v>
      </c>
      <c r="B192" s="432">
        <v>1453</v>
      </c>
      <c r="C192" s="432">
        <v>1400</v>
      </c>
      <c r="D192" s="432">
        <v>1000</v>
      </c>
      <c r="E192" s="674"/>
      <c r="F192" s="674"/>
      <c r="G192" s="675"/>
    </row>
    <row r="193" spans="1:7" s="661" customFormat="1" ht="29.25" customHeight="1">
      <c r="A193" s="515" t="s">
        <v>297</v>
      </c>
      <c r="B193" s="432">
        <v>50</v>
      </c>
      <c r="C193" s="432">
        <v>50</v>
      </c>
      <c r="D193" s="432"/>
      <c r="E193" s="674"/>
      <c r="F193" s="674"/>
      <c r="G193" s="675"/>
    </row>
    <row r="194" spans="1:7" s="661" customFormat="1" ht="29.25" customHeight="1">
      <c r="A194" s="515" t="s">
        <v>298</v>
      </c>
      <c r="B194" s="432">
        <v>20</v>
      </c>
      <c r="C194" s="432">
        <v>20</v>
      </c>
      <c r="D194" s="432"/>
      <c r="E194" s="674"/>
      <c r="F194" s="674"/>
      <c r="G194" s="675"/>
    </row>
    <row r="195" spans="1:7" s="661" customFormat="1" ht="29.25" customHeight="1">
      <c r="A195" s="515" t="s">
        <v>299</v>
      </c>
      <c r="B195" s="432">
        <v>1383</v>
      </c>
      <c r="C195" s="432">
        <v>1330</v>
      </c>
      <c r="D195" s="432">
        <v>1000</v>
      </c>
      <c r="E195" s="674"/>
      <c r="F195" s="674"/>
      <c r="G195" s="675"/>
    </row>
    <row r="196" spans="1:7" s="661" customFormat="1" ht="29.25" customHeight="1">
      <c r="A196" s="515" t="s">
        <v>300</v>
      </c>
      <c r="B196" s="432">
        <v>20987</v>
      </c>
      <c r="C196" s="432">
        <v>18029</v>
      </c>
      <c r="D196" s="432">
        <v>14</v>
      </c>
      <c r="E196" s="674">
        <v>85.90556058512414</v>
      </c>
      <c r="F196" s="674">
        <v>67.49653700722548</v>
      </c>
      <c r="G196" s="681" t="s">
        <v>301</v>
      </c>
    </row>
    <row r="197" spans="1:7" s="661" customFormat="1" ht="29.25" customHeight="1">
      <c r="A197" s="515" t="s">
        <v>302</v>
      </c>
      <c r="B197" s="432">
        <v>6132</v>
      </c>
      <c r="C197" s="432">
        <v>5840</v>
      </c>
      <c r="D197" s="432"/>
      <c r="E197" s="674"/>
      <c r="F197" s="674"/>
      <c r="G197" s="675"/>
    </row>
    <row r="198" spans="1:7" s="661" customFormat="1" ht="29.25" customHeight="1">
      <c r="A198" s="515" t="s">
        <v>164</v>
      </c>
      <c r="B198" s="432">
        <v>1970</v>
      </c>
      <c r="C198" s="432">
        <v>1970</v>
      </c>
      <c r="D198" s="432"/>
      <c r="E198" s="674"/>
      <c r="F198" s="674"/>
      <c r="G198" s="675"/>
    </row>
    <row r="199" spans="1:7" s="661" customFormat="1" ht="29.25" customHeight="1">
      <c r="A199" s="515" t="s">
        <v>171</v>
      </c>
      <c r="B199" s="432">
        <v>166</v>
      </c>
      <c r="C199" s="432">
        <v>166</v>
      </c>
      <c r="D199" s="432"/>
      <c r="E199" s="674"/>
      <c r="F199" s="674"/>
      <c r="G199" s="675"/>
    </row>
    <row r="200" spans="1:7" s="661" customFormat="1" ht="29.25" customHeight="1">
      <c r="A200" s="515" t="s">
        <v>303</v>
      </c>
      <c r="B200" s="432">
        <v>385</v>
      </c>
      <c r="C200" s="432">
        <v>385</v>
      </c>
      <c r="D200" s="432"/>
      <c r="E200" s="674"/>
      <c r="F200" s="674"/>
      <c r="G200" s="675"/>
    </row>
    <row r="201" spans="1:7" s="661" customFormat="1" ht="29.25" customHeight="1">
      <c r="A201" s="515" t="s">
        <v>187</v>
      </c>
      <c r="B201" s="432">
        <v>131</v>
      </c>
      <c r="C201" s="432">
        <v>131</v>
      </c>
      <c r="D201" s="432"/>
      <c r="E201" s="674"/>
      <c r="F201" s="674"/>
      <c r="G201" s="675"/>
    </row>
    <row r="202" spans="1:7" s="661" customFormat="1" ht="29.25" customHeight="1">
      <c r="A202" s="515" t="s">
        <v>304</v>
      </c>
      <c r="B202" s="432">
        <v>1831</v>
      </c>
      <c r="C202" s="432">
        <v>1690</v>
      </c>
      <c r="D202" s="432"/>
      <c r="E202" s="674"/>
      <c r="F202" s="674"/>
      <c r="G202" s="675"/>
    </row>
    <row r="203" spans="1:7" s="661" customFormat="1" ht="29.25" customHeight="1">
      <c r="A203" s="515" t="s">
        <v>305</v>
      </c>
      <c r="B203" s="432">
        <v>853</v>
      </c>
      <c r="C203" s="432">
        <v>853</v>
      </c>
      <c r="D203" s="432"/>
      <c r="E203" s="674"/>
      <c r="F203" s="674"/>
      <c r="G203" s="675"/>
    </row>
    <row r="204" spans="1:7" s="661" customFormat="1" ht="29.25" customHeight="1">
      <c r="A204" s="515" t="s">
        <v>306</v>
      </c>
      <c r="B204" s="432">
        <v>796</v>
      </c>
      <c r="C204" s="432">
        <v>645</v>
      </c>
      <c r="D204" s="432"/>
      <c r="E204" s="674"/>
      <c r="F204" s="674"/>
      <c r="G204" s="675"/>
    </row>
    <row r="205" spans="1:7" s="661" customFormat="1" ht="29.25" customHeight="1">
      <c r="A205" s="515" t="s">
        <v>307</v>
      </c>
      <c r="B205" s="432">
        <v>706</v>
      </c>
      <c r="C205" s="432">
        <v>468</v>
      </c>
      <c r="D205" s="432"/>
      <c r="E205" s="674"/>
      <c r="F205" s="674"/>
      <c r="G205" s="675"/>
    </row>
    <row r="206" spans="1:7" s="661" customFormat="1" ht="29.25" customHeight="1">
      <c r="A206" s="515" t="s">
        <v>164</v>
      </c>
      <c r="B206" s="432">
        <v>592</v>
      </c>
      <c r="C206" s="432">
        <v>359</v>
      </c>
      <c r="D206" s="432"/>
      <c r="E206" s="674"/>
      <c r="F206" s="674"/>
      <c r="G206" s="675"/>
    </row>
    <row r="207" spans="1:7" s="661" customFormat="1" ht="29.25" customHeight="1">
      <c r="A207" s="515" t="s">
        <v>308</v>
      </c>
      <c r="B207" s="432">
        <v>19</v>
      </c>
      <c r="C207" s="432">
        <v>19</v>
      </c>
      <c r="D207" s="432"/>
      <c r="E207" s="674"/>
      <c r="F207" s="674"/>
      <c r="G207" s="675"/>
    </row>
    <row r="208" spans="1:7" s="661" customFormat="1" ht="29.25" customHeight="1">
      <c r="A208" s="515" t="s">
        <v>309</v>
      </c>
      <c r="B208" s="432">
        <v>95</v>
      </c>
      <c r="C208" s="432">
        <v>90</v>
      </c>
      <c r="D208" s="432"/>
      <c r="E208" s="674"/>
      <c r="F208" s="674"/>
      <c r="G208" s="675"/>
    </row>
    <row r="209" spans="1:7" s="661" customFormat="1" ht="29.25" customHeight="1">
      <c r="A209" s="515" t="s">
        <v>310</v>
      </c>
      <c r="B209" s="432">
        <v>5733</v>
      </c>
      <c r="C209" s="432">
        <v>5653</v>
      </c>
      <c r="D209" s="432"/>
      <c r="E209" s="674"/>
      <c r="F209" s="674"/>
      <c r="G209" s="675"/>
    </row>
    <row r="210" spans="1:7" s="661" customFormat="1" ht="29.25" customHeight="1">
      <c r="A210" s="515" t="s">
        <v>311</v>
      </c>
      <c r="B210" s="432">
        <v>875</v>
      </c>
      <c r="C210" s="432">
        <v>875</v>
      </c>
      <c r="D210" s="432"/>
      <c r="E210" s="674"/>
      <c r="F210" s="674"/>
      <c r="G210" s="675"/>
    </row>
    <row r="211" spans="1:7" s="661" customFormat="1" ht="29.25" customHeight="1">
      <c r="A211" s="515" t="s">
        <v>312</v>
      </c>
      <c r="B211" s="432">
        <v>714</v>
      </c>
      <c r="C211" s="432">
        <v>714</v>
      </c>
      <c r="D211" s="432"/>
      <c r="E211" s="674"/>
      <c r="F211" s="674"/>
      <c r="G211" s="675"/>
    </row>
    <row r="212" spans="1:7" s="661" customFormat="1" ht="29.25" customHeight="1">
      <c r="A212" s="515" t="s">
        <v>313</v>
      </c>
      <c r="B212" s="432">
        <v>40</v>
      </c>
      <c r="C212" s="432">
        <v>40</v>
      </c>
      <c r="D212" s="432"/>
      <c r="E212" s="674"/>
      <c r="F212" s="674"/>
      <c r="G212" s="675"/>
    </row>
    <row r="213" spans="1:7" s="661" customFormat="1" ht="29.25" customHeight="1">
      <c r="A213" s="515" t="s">
        <v>314</v>
      </c>
      <c r="B213" s="432">
        <v>2647</v>
      </c>
      <c r="C213" s="432">
        <v>2647</v>
      </c>
      <c r="D213" s="432"/>
      <c r="E213" s="674"/>
      <c r="F213" s="674"/>
      <c r="G213" s="675"/>
    </row>
    <row r="214" spans="1:7" s="661" customFormat="1" ht="29.25" customHeight="1">
      <c r="A214" s="515" t="s">
        <v>315</v>
      </c>
      <c r="B214" s="432">
        <v>1344</v>
      </c>
      <c r="C214" s="432">
        <v>1344</v>
      </c>
      <c r="D214" s="432"/>
      <c r="E214" s="674"/>
      <c r="F214" s="674"/>
      <c r="G214" s="675"/>
    </row>
    <row r="215" spans="1:7" s="661" customFormat="1" ht="29.25" customHeight="1">
      <c r="A215" s="515" t="s">
        <v>316</v>
      </c>
      <c r="B215" s="432">
        <v>113</v>
      </c>
      <c r="C215" s="432">
        <v>33</v>
      </c>
      <c r="D215" s="432"/>
      <c r="E215" s="674"/>
      <c r="F215" s="674"/>
      <c r="G215" s="675"/>
    </row>
    <row r="216" spans="1:7" s="661" customFormat="1" ht="29.25" customHeight="1">
      <c r="A216" s="515" t="s">
        <v>317</v>
      </c>
      <c r="B216" s="432">
        <v>2856</v>
      </c>
      <c r="C216" s="432">
        <v>1330</v>
      </c>
      <c r="D216" s="432">
        <v>14</v>
      </c>
      <c r="E216" s="674"/>
      <c r="F216" s="674"/>
      <c r="G216" s="675"/>
    </row>
    <row r="217" spans="1:7" s="661" customFormat="1" ht="29.25" customHeight="1">
      <c r="A217" s="515" t="s">
        <v>318</v>
      </c>
      <c r="B217" s="432">
        <v>370</v>
      </c>
      <c r="C217" s="432">
        <v>82</v>
      </c>
      <c r="D217" s="432"/>
      <c r="E217" s="674"/>
      <c r="F217" s="674"/>
      <c r="G217" s="675"/>
    </row>
    <row r="218" spans="1:7" s="661" customFormat="1" ht="29.25" customHeight="1">
      <c r="A218" s="515" t="s">
        <v>319</v>
      </c>
      <c r="B218" s="432">
        <v>1036</v>
      </c>
      <c r="C218" s="432">
        <v>299</v>
      </c>
      <c r="D218" s="432"/>
      <c r="E218" s="674"/>
      <c r="F218" s="674"/>
      <c r="G218" s="675"/>
    </row>
    <row r="219" spans="1:7" s="661" customFormat="1" ht="29.25" customHeight="1">
      <c r="A219" s="515" t="s">
        <v>320</v>
      </c>
      <c r="B219" s="432">
        <v>320</v>
      </c>
      <c r="C219" s="432">
        <v>163</v>
      </c>
      <c r="D219" s="432"/>
      <c r="E219" s="674"/>
      <c r="F219" s="674"/>
      <c r="G219" s="675"/>
    </row>
    <row r="220" spans="1:7" s="661" customFormat="1" ht="29.25" customHeight="1">
      <c r="A220" s="515" t="s">
        <v>321</v>
      </c>
      <c r="B220" s="432">
        <v>700</v>
      </c>
      <c r="C220" s="432">
        <v>700</v>
      </c>
      <c r="D220" s="432"/>
      <c r="E220" s="674"/>
      <c r="F220" s="674"/>
      <c r="G220" s="675"/>
    </row>
    <row r="221" spans="1:7" s="661" customFormat="1" ht="29.25" customHeight="1">
      <c r="A221" s="515" t="s">
        <v>322</v>
      </c>
      <c r="B221" s="432">
        <v>430</v>
      </c>
      <c r="C221" s="432">
        <v>86</v>
      </c>
      <c r="D221" s="432">
        <v>14</v>
      </c>
      <c r="E221" s="674"/>
      <c r="F221" s="674"/>
      <c r="G221" s="675"/>
    </row>
    <row r="222" spans="1:7" s="661" customFormat="1" ht="29.25" customHeight="1">
      <c r="A222" s="515" t="s">
        <v>323</v>
      </c>
      <c r="B222" s="432">
        <v>1857</v>
      </c>
      <c r="C222" s="432">
        <v>1285</v>
      </c>
      <c r="D222" s="432"/>
      <c r="E222" s="674"/>
      <c r="F222" s="674"/>
      <c r="G222" s="675"/>
    </row>
    <row r="223" spans="1:7" s="661" customFormat="1" ht="29.25" customHeight="1">
      <c r="A223" s="515" t="s">
        <v>324</v>
      </c>
      <c r="B223" s="432">
        <v>233</v>
      </c>
      <c r="C223" s="432">
        <v>233</v>
      </c>
      <c r="D223" s="432"/>
      <c r="E223" s="674"/>
      <c r="F223" s="674"/>
      <c r="G223" s="675"/>
    </row>
    <row r="224" spans="1:7" s="661" customFormat="1" ht="29.25" customHeight="1">
      <c r="A224" s="515" t="s">
        <v>325</v>
      </c>
      <c r="B224" s="432">
        <v>18</v>
      </c>
      <c r="C224" s="432">
        <v>18</v>
      </c>
      <c r="D224" s="432"/>
      <c r="E224" s="674"/>
      <c r="F224" s="674"/>
      <c r="G224" s="675"/>
    </row>
    <row r="225" spans="1:7" s="661" customFormat="1" ht="29.25" customHeight="1">
      <c r="A225" s="515" t="s">
        <v>326</v>
      </c>
      <c r="B225" s="432">
        <v>1077</v>
      </c>
      <c r="C225" s="432">
        <v>1003</v>
      </c>
      <c r="D225" s="432"/>
      <c r="E225" s="674"/>
      <c r="F225" s="674"/>
      <c r="G225" s="675"/>
    </row>
    <row r="226" spans="1:7" s="661" customFormat="1" ht="29.25" customHeight="1">
      <c r="A226" s="515" t="s">
        <v>327</v>
      </c>
      <c r="B226" s="432">
        <v>529</v>
      </c>
      <c r="C226" s="432">
        <v>31</v>
      </c>
      <c r="D226" s="432"/>
      <c r="E226" s="674"/>
      <c r="F226" s="674"/>
      <c r="G226" s="675"/>
    </row>
    <row r="227" spans="1:7" s="661" customFormat="1" ht="29.25" customHeight="1">
      <c r="A227" s="515" t="s">
        <v>328</v>
      </c>
      <c r="B227" s="432">
        <v>1617</v>
      </c>
      <c r="C227" s="432">
        <v>1412</v>
      </c>
      <c r="D227" s="432"/>
      <c r="E227" s="674"/>
      <c r="F227" s="674"/>
      <c r="G227" s="675"/>
    </row>
    <row r="228" spans="1:7" s="661" customFormat="1" ht="29.25" customHeight="1">
      <c r="A228" s="515" t="s">
        <v>329</v>
      </c>
      <c r="B228" s="432">
        <v>66</v>
      </c>
      <c r="C228" s="432">
        <v>66</v>
      </c>
      <c r="D228" s="432"/>
      <c r="E228" s="674"/>
      <c r="F228" s="674"/>
      <c r="G228" s="675"/>
    </row>
    <row r="229" spans="1:7" s="661" customFormat="1" ht="29.25" customHeight="1">
      <c r="A229" s="515" t="s">
        <v>330</v>
      </c>
      <c r="B229" s="432">
        <v>34</v>
      </c>
      <c r="C229" s="432">
        <v>27</v>
      </c>
      <c r="D229" s="432"/>
      <c r="E229" s="674"/>
      <c r="F229" s="674"/>
      <c r="G229" s="675"/>
    </row>
    <row r="230" spans="1:7" s="660" customFormat="1" ht="29.25" customHeight="1">
      <c r="A230" s="515" t="s">
        <v>331</v>
      </c>
      <c r="B230" s="432">
        <v>180</v>
      </c>
      <c r="C230" s="432">
        <v>19</v>
      </c>
      <c r="D230" s="432"/>
      <c r="E230" s="674"/>
      <c r="F230" s="674"/>
      <c r="G230" s="675"/>
    </row>
    <row r="231" spans="1:7" s="661" customFormat="1" ht="29.25" customHeight="1">
      <c r="A231" s="515" t="s">
        <v>332</v>
      </c>
      <c r="B231" s="432">
        <v>836</v>
      </c>
      <c r="C231" s="432">
        <v>836</v>
      </c>
      <c r="D231" s="432"/>
      <c r="E231" s="674"/>
      <c r="F231" s="674"/>
      <c r="G231" s="675"/>
    </row>
    <row r="232" spans="1:7" s="661" customFormat="1" ht="29.25" customHeight="1">
      <c r="A232" s="515" t="s">
        <v>333</v>
      </c>
      <c r="B232" s="432">
        <v>501</v>
      </c>
      <c r="C232" s="432">
        <v>464</v>
      </c>
      <c r="D232" s="432"/>
      <c r="E232" s="674"/>
      <c r="F232" s="674"/>
      <c r="G232" s="675"/>
    </row>
    <row r="233" spans="1:7" s="661" customFormat="1" ht="29.25" customHeight="1">
      <c r="A233" s="515" t="s">
        <v>334</v>
      </c>
      <c r="B233" s="432">
        <v>798</v>
      </c>
      <c r="C233" s="432">
        <v>798</v>
      </c>
      <c r="D233" s="432"/>
      <c r="E233" s="674"/>
      <c r="F233" s="674"/>
      <c r="G233" s="675"/>
    </row>
    <row r="234" spans="1:7" s="661" customFormat="1" ht="29.25" customHeight="1">
      <c r="A234" s="515" t="s">
        <v>335</v>
      </c>
      <c r="B234" s="432">
        <v>553</v>
      </c>
      <c r="C234" s="432">
        <v>553</v>
      </c>
      <c r="D234" s="432"/>
      <c r="E234" s="674"/>
      <c r="F234" s="674"/>
      <c r="G234" s="675"/>
    </row>
    <row r="235" spans="1:7" s="661" customFormat="1" ht="29.25" customHeight="1">
      <c r="A235" s="515" t="s">
        <v>336</v>
      </c>
      <c r="B235" s="432">
        <v>245</v>
      </c>
      <c r="C235" s="432">
        <v>245</v>
      </c>
      <c r="D235" s="432"/>
      <c r="E235" s="674"/>
      <c r="F235" s="674"/>
      <c r="G235" s="675"/>
    </row>
    <row r="236" spans="1:7" s="661" customFormat="1" ht="29.25" customHeight="1">
      <c r="A236" s="515" t="s">
        <v>337</v>
      </c>
      <c r="B236" s="432">
        <v>345</v>
      </c>
      <c r="C236" s="432">
        <v>345</v>
      </c>
      <c r="D236" s="432"/>
      <c r="E236" s="674"/>
      <c r="F236" s="674"/>
      <c r="G236" s="675"/>
    </row>
    <row r="237" spans="1:7" s="661" customFormat="1" ht="29.25" customHeight="1">
      <c r="A237" s="515" t="s">
        <v>164</v>
      </c>
      <c r="B237" s="432">
        <v>181</v>
      </c>
      <c r="C237" s="432">
        <v>181</v>
      </c>
      <c r="D237" s="432"/>
      <c r="E237" s="674"/>
      <c r="F237" s="674"/>
      <c r="G237" s="675"/>
    </row>
    <row r="238" spans="1:7" s="661" customFormat="1" ht="29.25" customHeight="1">
      <c r="A238" s="515" t="s">
        <v>338</v>
      </c>
      <c r="B238" s="432">
        <v>32</v>
      </c>
      <c r="C238" s="432">
        <v>32</v>
      </c>
      <c r="D238" s="432"/>
      <c r="E238" s="674"/>
      <c r="F238" s="674"/>
      <c r="G238" s="675"/>
    </row>
    <row r="239" spans="1:7" s="660" customFormat="1" ht="29.25" customHeight="1">
      <c r="A239" s="515" t="s">
        <v>339</v>
      </c>
      <c r="B239" s="432">
        <v>4</v>
      </c>
      <c r="C239" s="432">
        <v>4</v>
      </c>
      <c r="D239" s="432"/>
      <c r="E239" s="674"/>
      <c r="F239" s="674"/>
      <c r="G239" s="675"/>
    </row>
    <row r="240" spans="1:7" s="661" customFormat="1" ht="29.25" customHeight="1">
      <c r="A240" s="515" t="s">
        <v>340</v>
      </c>
      <c r="B240" s="432">
        <v>128</v>
      </c>
      <c r="C240" s="432">
        <v>128</v>
      </c>
      <c r="D240" s="432"/>
      <c r="E240" s="674"/>
      <c r="F240" s="674"/>
      <c r="G240" s="675"/>
    </row>
    <row r="241" spans="1:7" s="661" customFormat="1" ht="29.25" customHeight="1">
      <c r="A241" s="515" t="s">
        <v>341</v>
      </c>
      <c r="B241" s="432">
        <v>98</v>
      </c>
      <c r="C241" s="432">
        <v>98</v>
      </c>
      <c r="D241" s="432"/>
      <c r="E241" s="674"/>
      <c r="F241" s="674"/>
      <c r="G241" s="675"/>
    </row>
    <row r="242" spans="1:7" s="661" customFormat="1" ht="29.25" customHeight="1">
      <c r="A242" s="515" t="s">
        <v>164</v>
      </c>
      <c r="B242" s="432">
        <v>98</v>
      </c>
      <c r="C242" s="432">
        <v>98</v>
      </c>
      <c r="D242" s="432"/>
      <c r="E242" s="674"/>
      <c r="F242" s="674"/>
      <c r="G242" s="675"/>
    </row>
    <row r="243" spans="1:7" s="661" customFormat="1" ht="29.25" customHeight="1">
      <c r="A243" s="515" t="s">
        <v>342</v>
      </c>
      <c r="B243" s="432">
        <v>264</v>
      </c>
      <c r="C243" s="432">
        <v>219</v>
      </c>
      <c r="D243" s="432"/>
      <c r="E243" s="674"/>
      <c r="F243" s="674"/>
      <c r="G243" s="675"/>
    </row>
    <row r="244" spans="1:7" s="661" customFormat="1" ht="29.25" customHeight="1">
      <c r="A244" s="515" t="s">
        <v>343</v>
      </c>
      <c r="B244" s="432">
        <v>219</v>
      </c>
      <c r="C244" s="432">
        <v>219</v>
      </c>
      <c r="D244" s="432"/>
      <c r="E244" s="674"/>
      <c r="F244" s="674"/>
      <c r="G244" s="675"/>
    </row>
    <row r="245" spans="1:7" s="661" customFormat="1" ht="29.25" customHeight="1">
      <c r="A245" s="515" t="s">
        <v>344</v>
      </c>
      <c r="B245" s="432">
        <v>484</v>
      </c>
      <c r="C245" s="432">
        <v>484</v>
      </c>
      <c r="D245" s="432"/>
      <c r="E245" s="674"/>
      <c r="F245" s="674"/>
      <c r="G245" s="675"/>
    </row>
    <row r="246" spans="1:7" s="661" customFormat="1" ht="29.25" customHeight="1">
      <c r="A246" s="515" t="s">
        <v>164</v>
      </c>
      <c r="B246" s="432">
        <v>446</v>
      </c>
      <c r="C246" s="432">
        <v>446</v>
      </c>
      <c r="D246" s="432"/>
      <c r="E246" s="674"/>
      <c r="F246" s="674"/>
      <c r="G246" s="675"/>
    </row>
    <row r="247" spans="1:7" s="661" customFormat="1" ht="29.25" customHeight="1">
      <c r="A247" s="515" t="s">
        <v>165</v>
      </c>
      <c r="B247" s="432">
        <v>1</v>
      </c>
      <c r="C247" s="432">
        <v>1</v>
      </c>
      <c r="D247" s="432"/>
      <c r="E247" s="674"/>
      <c r="F247" s="674"/>
      <c r="G247" s="682"/>
    </row>
    <row r="248" spans="1:7" s="661" customFormat="1" ht="29.25" customHeight="1">
      <c r="A248" s="515" t="s">
        <v>345</v>
      </c>
      <c r="B248" s="432">
        <v>20</v>
      </c>
      <c r="C248" s="432">
        <v>20</v>
      </c>
      <c r="D248" s="432"/>
      <c r="E248" s="674"/>
      <c r="F248" s="674"/>
      <c r="G248" s="682"/>
    </row>
    <row r="249" spans="1:7" s="661" customFormat="1" ht="29.25" customHeight="1">
      <c r="A249" s="515" t="s">
        <v>177</v>
      </c>
      <c r="B249" s="432">
        <v>17</v>
      </c>
      <c r="C249" s="432">
        <v>17</v>
      </c>
      <c r="D249" s="432"/>
      <c r="E249" s="674"/>
      <c r="F249" s="674"/>
      <c r="G249" s="682"/>
    </row>
    <row r="250" spans="1:7" s="661" customFormat="1" ht="29.25" customHeight="1">
      <c r="A250" s="515" t="s">
        <v>346</v>
      </c>
      <c r="B250" s="432">
        <v>97</v>
      </c>
      <c r="C250" s="432">
        <v>97</v>
      </c>
      <c r="D250" s="432"/>
      <c r="E250" s="674"/>
      <c r="F250" s="674"/>
      <c r="G250" s="682"/>
    </row>
    <row r="251" spans="1:7" s="661" customFormat="1" ht="29.25" customHeight="1">
      <c r="A251" s="515" t="s">
        <v>347</v>
      </c>
      <c r="B251" s="432">
        <v>97</v>
      </c>
      <c r="C251" s="432">
        <v>97</v>
      </c>
      <c r="D251" s="432"/>
      <c r="E251" s="674"/>
      <c r="F251" s="674"/>
      <c r="G251" s="682"/>
    </row>
    <row r="252" spans="1:7" s="661" customFormat="1" ht="29.25" customHeight="1">
      <c r="A252" s="515" t="s">
        <v>348</v>
      </c>
      <c r="B252" s="432">
        <v>192029</v>
      </c>
      <c r="C252" s="432">
        <v>190982</v>
      </c>
      <c r="D252" s="432">
        <v>34</v>
      </c>
      <c r="E252" s="674">
        <v>99.4547698524702</v>
      </c>
      <c r="F252" s="674">
        <v>103.3547458370088</v>
      </c>
      <c r="G252" s="682"/>
    </row>
    <row r="253" spans="1:7" s="661" customFormat="1" ht="29.25" customHeight="1">
      <c r="A253" s="515" t="s">
        <v>349</v>
      </c>
      <c r="B253" s="432">
        <v>1668</v>
      </c>
      <c r="C253" s="432">
        <v>1646</v>
      </c>
      <c r="D253" s="432">
        <v>34</v>
      </c>
      <c r="E253" s="674"/>
      <c r="F253" s="674"/>
      <c r="G253" s="682"/>
    </row>
    <row r="254" spans="1:7" s="661" customFormat="1" ht="29.25" customHeight="1">
      <c r="A254" s="515" t="s">
        <v>164</v>
      </c>
      <c r="B254" s="432">
        <v>1232</v>
      </c>
      <c r="C254" s="432">
        <v>1211</v>
      </c>
      <c r="D254" s="432"/>
      <c r="E254" s="674"/>
      <c r="F254" s="674"/>
      <c r="G254" s="682"/>
    </row>
    <row r="255" spans="1:7" s="661" customFormat="1" ht="29.25" customHeight="1">
      <c r="A255" s="515" t="s">
        <v>165</v>
      </c>
      <c r="B255" s="432">
        <v>34</v>
      </c>
      <c r="C255" s="432">
        <v>34</v>
      </c>
      <c r="D255" s="432">
        <v>34</v>
      </c>
      <c r="E255" s="674"/>
      <c r="F255" s="674"/>
      <c r="G255" s="682"/>
    </row>
    <row r="256" spans="1:7" s="661" customFormat="1" ht="29.25" customHeight="1">
      <c r="A256" s="515" t="s">
        <v>350</v>
      </c>
      <c r="B256" s="432">
        <v>402</v>
      </c>
      <c r="C256" s="432">
        <v>401</v>
      </c>
      <c r="D256" s="432"/>
      <c r="E256" s="674"/>
      <c r="F256" s="674"/>
      <c r="G256" s="682"/>
    </row>
    <row r="257" spans="1:7" s="661" customFormat="1" ht="29.25" customHeight="1">
      <c r="A257" s="515" t="s">
        <v>351</v>
      </c>
      <c r="B257" s="432">
        <v>18087</v>
      </c>
      <c r="C257" s="432">
        <v>17959</v>
      </c>
      <c r="D257" s="432"/>
      <c r="E257" s="674"/>
      <c r="F257" s="674"/>
      <c r="G257" s="682"/>
    </row>
    <row r="258" spans="1:7" s="661" customFormat="1" ht="29.25" customHeight="1">
      <c r="A258" s="515" t="s">
        <v>352</v>
      </c>
      <c r="B258" s="432">
        <v>16499</v>
      </c>
      <c r="C258" s="432">
        <v>16451</v>
      </c>
      <c r="D258" s="432"/>
      <c r="E258" s="674"/>
      <c r="F258" s="674"/>
      <c r="G258" s="682"/>
    </row>
    <row r="259" spans="1:7" s="661" customFormat="1" ht="29.25" customHeight="1">
      <c r="A259" s="515" t="s">
        <v>353</v>
      </c>
      <c r="B259" s="432">
        <v>853</v>
      </c>
      <c r="C259" s="432">
        <v>853</v>
      </c>
      <c r="D259" s="432"/>
      <c r="E259" s="674"/>
      <c r="F259" s="674"/>
      <c r="G259" s="682"/>
    </row>
    <row r="260" spans="1:7" s="661" customFormat="1" ht="29.25" customHeight="1">
      <c r="A260" s="515" t="s">
        <v>354</v>
      </c>
      <c r="B260" s="432">
        <v>62</v>
      </c>
      <c r="C260" s="432">
        <v>62</v>
      </c>
      <c r="D260" s="432"/>
      <c r="E260" s="674"/>
      <c r="F260" s="674"/>
      <c r="G260" s="682"/>
    </row>
    <row r="261" spans="1:7" s="661" customFormat="1" ht="29.25" customHeight="1">
      <c r="A261" s="515" t="s">
        <v>355</v>
      </c>
      <c r="B261" s="432">
        <v>1</v>
      </c>
      <c r="C261" s="432">
        <v>1</v>
      </c>
      <c r="D261" s="432"/>
      <c r="E261" s="674"/>
      <c r="F261" s="674"/>
      <c r="G261" s="682"/>
    </row>
    <row r="262" spans="1:7" s="661" customFormat="1" ht="29.25" customHeight="1">
      <c r="A262" s="515" t="s">
        <v>356</v>
      </c>
      <c r="B262" s="432">
        <v>321</v>
      </c>
      <c r="C262" s="432">
        <v>321</v>
      </c>
      <c r="D262" s="432"/>
      <c r="E262" s="674"/>
      <c r="F262" s="674"/>
      <c r="G262" s="682"/>
    </row>
    <row r="263" spans="1:7" s="661" customFormat="1" ht="29.25" customHeight="1">
      <c r="A263" s="515" t="s">
        <v>357</v>
      </c>
      <c r="B263" s="432">
        <v>351</v>
      </c>
      <c r="C263" s="432">
        <v>271</v>
      </c>
      <c r="D263" s="432"/>
      <c r="E263" s="674"/>
      <c r="F263" s="674"/>
      <c r="G263" s="682"/>
    </row>
    <row r="264" spans="1:7" s="661" customFormat="1" ht="29.25" customHeight="1">
      <c r="A264" s="515" t="s">
        <v>358</v>
      </c>
      <c r="B264" s="432">
        <v>8664</v>
      </c>
      <c r="C264" s="432">
        <v>8025</v>
      </c>
      <c r="D264" s="432"/>
      <c r="E264" s="674"/>
      <c r="F264" s="674"/>
      <c r="G264" s="682"/>
    </row>
    <row r="265" spans="1:7" s="661" customFormat="1" ht="29.25" customHeight="1">
      <c r="A265" s="515" t="s">
        <v>359</v>
      </c>
      <c r="B265" s="432">
        <v>1051</v>
      </c>
      <c r="C265" s="432">
        <v>829</v>
      </c>
      <c r="D265" s="432"/>
      <c r="E265" s="674"/>
      <c r="F265" s="674"/>
      <c r="G265" s="682"/>
    </row>
    <row r="266" spans="1:7" s="661" customFormat="1" ht="29.25" customHeight="1">
      <c r="A266" s="515" t="s">
        <v>360</v>
      </c>
      <c r="B266" s="432">
        <v>356</v>
      </c>
      <c r="C266" s="432">
        <v>356</v>
      </c>
      <c r="D266" s="432"/>
      <c r="E266" s="674"/>
      <c r="F266" s="674"/>
      <c r="G266" s="682"/>
    </row>
    <row r="267" spans="1:7" s="661" customFormat="1" ht="29.25" customHeight="1">
      <c r="A267" s="515" t="s">
        <v>361</v>
      </c>
      <c r="B267" s="432">
        <v>988</v>
      </c>
      <c r="C267" s="432">
        <v>988</v>
      </c>
      <c r="D267" s="432"/>
      <c r="E267" s="674"/>
      <c r="F267" s="674"/>
      <c r="G267" s="682"/>
    </row>
    <row r="268" spans="1:7" s="661" customFormat="1" ht="29.25" customHeight="1">
      <c r="A268" s="515" t="s">
        <v>362</v>
      </c>
      <c r="B268" s="432">
        <v>138</v>
      </c>
      <c r="C268" s="432">
        <v>134</v>
      </c>
      <c r="D268" s="432"/>
      <c r="E268" s="674"/>
      <c r="F268" s="674"/>
      <c r="G268" s="682"/>
    </row>
    <row r="269" spans="1:7" s="661" customFormat="1" ht="29.25" customHeight="1">
      <c r="A269" s="515" t="s">
        <v>363</v>
      </c>
      <c r="B269" s="432">
        <v>130</v>
      </c>
      <c r="C269" s="432">
        <v>130</v>
      </c>
      <c r="D269" s="432"/>
      <c r="E269" s="674"/>
      <c r="F269" s="674"/>
      <c r="G269" s="682"/>
    </row>
    <row r="270" spans="1:7" s="661" customFormat="1" ht="29.25" customHeight="1">
      <c r="A270" s="515" t="s">
        <v>364</v>
      </c>
      <c r="B270" s="432">
        <v>387</v>
      </c>
      <c r="C270" s="432">
        <v>171</v>
      </c>
      <c r="D270" s="432"/>
      <c r="E270" s="674"/>
      <c r="F270" s="674"/>
      <c r="G270" s="682"/>
    </row>
    <row r="271" spans="1:7" s="661" customFormat="1" ht="29.25" customHeight="1">
      <c r="A271" s="515" t="s">
        <v>365</v>
      </c>
      <c r="B271" s="432">
        <v>5614</v>
      </c>
      <c r="C271" s="432">
        <v>5417</v>
      </c>
      <c r="D271" s="432"/>
      <c r="E271" s="674"/>
      <c r="F271" s="674"/>
      <c r="G271" s="682"/>
    </row>
    <row r="272" spans="1:7" s="661" customFormat="1" ht="29.25" customHeight="1">
      <c r="A272" s="515" t="s">
        <v>366</v>
      </c>
      <c r="B272" s="432">
        <v>81</v>
      </c>
      <c r="C272" s="432">
        <v>33</v>
      </c>
      <c r="D272" s="432"/>
      <c r="E272" s="674"/>
      <c r="F272" s="674"/>
      <c r="G272" s="682"/>
    </row>
    <row r="273" spans="1:7" s="661" customFormat="1" ht="29.25" customHeight="1">
      <c r="A273" s="515" t="s">
        <v>367</v>
      </c>
      <c r="B273" s="432">
        <v>33</v>
      </c>
      <c r="C273" s="432">
        <v>33</v>
      </c>
      <c r="D273" s="432"/>
      <c r="E273" s="674"/>
      <c r="F273" s="674"/>
      <c r="G273" s="682"/>
    </row>
    <row r="274" spans="1:7" s="661" customFormat="1" ht="29.25" customHeight="1">
      <c r="A274" s="515" t="s">
        <v>368</v>
      </c>
      <c r="B274" s="432">
        <v>170</v>
      </c>
      <c r="C274" s="432">
        <v>170</v>
      </c>
      <c r="D274" s="432"/>
      <c r="E274" s="674"/>
      <c r="F274" s="674"/>
      <c r="G274" s="682"/>
    </row>
    <row r="275" spans="1:7" s="661" customFormat="1" ht="29.25" customHeight="1">
      <c r="A275" s="515" t="s">
        <v>369</v>
      </c>
      <c r="B275" s="432">
        <v>170</v>
      </c>
      <c r="C275" s="432">
        <v>170</v>
      </c>
      <c r="D275" s="432"/>
      <c r="E275" s="674"/>
      <c r="F275" s="674"/>
      <c r="G275" s="682"/>
    </row>
    <row r="276" spans="1:7" s="661" customFormat="1" ht="29.25" customHeight="1">
      <c r="A276" s="515" t="s">
        <v>370</v>
      </c>
      <c r="B276" s="432">
        <v>162344</v>
      </c>
      <c r="C276" s="432">
        <v>162344</v>
      </c>
      <c r="D276" s="432"/>
      <c r="E276" s="674"/>
      <c r="F276" s="674"/>
      <c r="G276" s="682"/>
    </row>
    <row r="277" spans="1:7" s="661" customFormat="1" ht="29.25" customHeight="1">
      <c r="A277" s="515" t="s">
        <v>371</v>
      </c>
      <c r="B277" s="432">
        <v>162344</v>
      </c>
      <c r="C277" s="432">
        <v>162344</v>
      </c>
      <c r="D277" s="432"/>
      <c r="E277" s="674"/>
      <c r="F277" s="674"/>
      <c r="G277" s="682"/>
    </row>
    <row r="278" spans="1:7" s="661" customFormat="1" ht="29.25" customHeight="1">
      <c r="A278" s="515" t="s">
        <v>372</v>
      </c>
      <c r="B278" s="432">
        <v>155</v>
      </c>
      <c r="C278" s="432">
        <v>155</v>
      </c>
      <c r="D278" s="432"/>
      <c r="E278" s="674"/>
      <c r="F278" s="674"/>
      <c r="G278" s="682"/>
    </row>
    <row r="279" spans="1:7" s="661" customFormat="1" ht="29.25" customHeight="1">
      <c r="A279" s="515" t="s">
        <v>373</v>
      </c>
      <c r="B279" s="432">
        <v>155</v>
      </c>
      <c r="C279" s="432">
        <v>155</v>
      </c>
      <c r="D279" s="432"/>
      <c r="E279" s="674"/>
      <c r="F279" s="674"/>
      <c r="G279" s="682"/>
    </row>
    <row r="280" spans="1:7" s="661" customFormat="1" ht="29.25" customHeight="1">
      <c r="A280" s="515" t="s">
        <v>374</v>
      </c>
      <c r="B280" s="432">
        <v>705</v>
      </c>
      <c r="C280" s="432">
        <v>520</v>
      </c>
      <c r="D280" s="432"/>
      <c r="E280" s="674"/>
      <c r="F280" s="674"/>
      <c r="G280" s="682"/>
    </row>
    <row r="281" spans="1:7" s="661" customFormat="1" ht="29.25" customHeight="1">
      <c r="A281" s="515" t="s">
        <v>164</v>
      </c>
      <c r="B281" s="432">
        <v>206</v>
      </c>
      <c r="C281" s="432">
        <v>206</v>
      </c>
      <c r="D281" s="432"/>
      <c r="E281" s="674"/>
      <c r="F281" s="674"/>
      <c r="G281" s="682"/>
    </row>
    <row r="282" spans="1:7" s="661" customFormat="1" ht="29.25" customHeight="1">
      <c r="A282" s="515" t="s">
        <v>165</v>
      </c>
      <c r="B282" s="432">
        <v>200</v>
      </c>
      <c r="C282" s="432">
        <v>87</v>
      </c>
      <c r="D282" s="432"/>
      <c r="E282" s="674"/>
      <c r="F282" s="674"/>
      <c r="G282" s="682"/>
    </row>
    <row r="283" spans="1:7" s="661" customFormat="1" ht="29.25" customHeight="1">
      <c r="A283" s="515" t="s">
        <v>187</v>
      </c>
      <c r="B283" s="432">
        <v>299</v>
      </c>
      <c r="C283" s="432">
        <v>227</v>
      </c>
      <c r="D283" s="432"/>
      <c r="E283" s="674"/>
      <c r="F283" s="674"/>
      <c r="G283" s="682"/>
    </row>
    <row r="284" spans="1:7" s="661" customFormat="1" ht="29.25" customHeight="1">
      <c r="A284" s="515" t="s">
        <v>375</v>
      </c>
      <c r="B284" s="432">
        <v>155</v>
      </c>
      <c r="C284" s="432">
        <v>130</v>
      </c>
      <c r="D284" s="432"/>
      <c r="E284" s="674"/>
      <c r="F284" s="674"/>
      <c r="G284" s="682"/>
    </row>
    <row r="285" spans="1:7" s="661" customFormat="1" ht="29.25" customHeight="1">
      <c r="A285" s="515" t="s">
        <v>376</v>
      </c>
      <c r="B285" s="432">
        <v>130</v>
      </c>
      <c r="C285" s="432">
        <v>130</v>
      </c>
      <c r="D285" s="432"/>
      <c r="E285" s="674"/>
      <c r="F285" s="674"/>
      <c r="G285" s="682"/>
    </row>
    <row r="286" spans="1:7" s="661" customFormat="1" ht="29.25" customHeight="1">
      <c r="A286" s="515" t="s">
        <v>377</v>
      </c>
      <c r="B286" s="432">
        <v>68102</v>
      </c>
      <c r="C286" s="432">
        <v>39254</v>
      </c>
      <c r="D286" s="432"/>
      <c r="E286" s="674">
        <v>57.64001057237673</v>
      </c>
      <c r="F286" s="674">
        <v>273.12830503757306</v>
      </c>
      <c r="G286" s="682"/>
    </row>
    <row r="287" spans="1:7" s="661" customFormat="1" ht="29.25" customHeight="1">
      <c r="A287" s="515" t="s">
        <v>378</v>
      </c>
      <c r="B287" s="432">
        <v>14270</v>
      </c>
      <c r="C287" s="432">
        <v>13422</v>
      </c>
      <c r="D287" s="432"/>
      <c r="E287" s="674"/>
      <c r="F287" s="674"/>
      <c r="G287" s="682"/>
    </row>
    <row r="288" spans="1:7" s="661" customFormat="1" ht="29.25" customHeight="1">
      <c r="A288" s="515" t="s">
        <v>164</v>
      </c>
      <c r="B288" s="432">
        <v>14270</v>
      </c>
      <c r="C288" s="432">
        <v>13422</v>
      </c>
      <c r="D288" s="432"/>
      <c r="E288" s="674"/>
      <c r="F288" s="674"/>
      <c r="G288" s="682"/>
    </row>
    <row r="289" spans="1:7" s="661" customFormat="1" ht="29.25" customHeight="1">
      <c r="A289" s="515" t="s">
        <v>379</v>
      </c>
      <c r="B289" s="432">
        <v>400</v>
      </c>
      <c r="C289" s="432">
        <v>104</v>
      </c>
      <c r="D289" s="432"/>
      <c r="E289" s="674"/>
      <c r="F289" s="674"/>
      <c r="G289" s="682"/>
    </row>
    <row r="290" spans="1:7" s="661" customFormat="1" ht="29.25" customHeight="1">
      <c r="A290" s="515" t="s">
        <v>380</v>
      </c>
      <c r="B290" s="432">
        <v>400</v>
      </c>
      <c r="C290" s="432">
        <v>104</v>
      </c>
      <c r="D290" s="432"/>
      <c r="E290" s="674"/>
      <c r="F290" s="674"/>
      <c r="G290" s="682"/>
    </row>
    <row r="291" spans="1:7" s="661" customFormat="1" ht="29.25" customHeight="1">
      <c r="A291" s="515" t="s">
        <v>381</v>
      </c>
      <c r="B291" s="432">
        <v>43772</v>
      </c>
      <c r="C291" s="432">
        <v>19181</v>
      </c>
      <c r="D291" s="432"/>
      <c r="E291" s="674"/>
      <c r="F291" s="674"/>
      <c r="G291" s="682"/>
    </row>
    <row r="292" spans="1:7" s="661" customFormat="1" ht="29.25" customHeight="1">
      <c r="A292" s="515" t="s">
        <v>382</v>
      </c>
      <c r="B292" s="432">
        <v>21928</v>
      </c>
      <c r="C292" s="432">
        <v>18478</v>
      </c>
      <c r="D292" s="432"/>
      <c r="E292" s="674"/>
      <c r="F292" s="674"/>
      <c r="G292" s="682"/>
    </row>
    <row r="293" spans="1:7" s="661" customFormat="1" ht="29.25" customHeight="1">
      <c r="A293" s="515" t="s">
        <v>383</v>
      </c>
      <c r="B293" s="432">
        <v>7439</v>
      </c>
      <c r="C293" s="432">
        <v>433</v>
      </c>
      <c r="D293" s="432"/>
      <c r="E293" s="674"/>
      <c r="F293" s="674"/>
      <c r="G293" s="682"/>
    </row>
    <row r="294" spans="1:7" s="661" customFormat="1" ht="29.25" customHeight="1">
      <c r="A294" s="515" t="s">
        <v>384</v>
      </c>
      <c r="B294" s="432">
        <v>14405</v>
      </c>
      <c r="C294" s="432">
        <v>270</v>
      </c>
      <c r="D294" s="432"/>
      <c r="E294" s="674"/>
      <c r="F294" s="674"/>
      <c r="G294" s="682"/>
    </row>
    <row r="295" spans="1:7" s="661" customFormat="1" ht="29.25" customHeight="1">
      <c r="A295" s="515" t="s">
        <v>385</v>
      </c>
      <c r="B295" s="432">
        <v>45</v>
      </c>
      <c r="C295" s="432"/>
      <c r="D295" s="432"/>
      <c r="E295" s="674"/>
      <c r="F295" s="674"/>
      <c r="G295" s="682"/>
    </row>
    <row r="296" spans="1:7" s="661" customFormat="1" ht="29.25" customHeight="1">
      <c r="A296" s="515" t="s">
        <v>386</v>
      </c>
      <c r="B296" s="432">
        <v>45</v>
      </c>
      <c r="C296" s="432"/>
      <c r="D296" s="432"/>
      <c r="E296" s="674"/>
      <c r="F296" s="674"/>
      <c r="G296" s="682"/>
    </row>
    <row r="297" spans="1:7" s="661" customFormat="1" ht="29.25" customHeight="1">
      <c r="A297" s="678" t="s">
        <v>387</v>
      </c>
      <c r="B297" s="432">
        <v>1942</v>
      </c>
      <c r="C297" s="432">
        <v>1942</v>
      </c>
      <c r="D297" s="432"/>
      <c r="E297" s="674"/>
      <c r="F297" s="674"/>
      <c r="G297" s="682"/>
    </row>
    <row r="298" spans="1:7" s="661" customFormat="1" ht="29.25" customHeight="1">
      <c r="A298" s="515" t="s">
        <v>388</v>
      </c>
      <c r="B298" s="432">
        <v>1942</v>
      </c>
      <c r="C298" s="432">
        <v>1942</v>
      </c>
      <c r="D298" s="432"/>
      <c r="E298" s="674"/>
      <c r="F298" s="674"/>
      <c r="G298" s="682"/>
    </row>
    <row r="299" spans="1:7" s="661" customFormat="1" ht="29.25" customHeight="1">
      <c r="A299" s="515" t="s">
        <v>389</v>
      </c>
      <c r="B299" s="432">
        <v>264</v>
      </c>
      <c r="C299" s="432">
        <v>264</v>
      </c>
      <c r="D299" s="432"/>
      <c r="E299" s="674"/>
      <c r="F299" s="674"/>
      <c r="G299" s="682"/>
    </row>
    <row r="300" spans="1:7" s="661" customFormat="1" ht="29.25" customHeight="1">
      <c r="A300" s="515" t="s">
        <v>390</v>
      </c>
      <c r="B300" s="432">
        <v>264</v>
      </c>
      <c r="C300" s="432">
        <v>264</v>
      </c>
      <c r="D300" s="432"/>
      <c r="E300" s="674"/>
      <c r="F300" s="674"/>
      <c r="G300" s="682"/>
    </row>
    <row r="301" spans="1:7" s="661" customFormat="1" ht="29.25" customHeight="1">
      <c r="A301" s="515" t="s">
        <v>391</v>
      </c>
      <c r="B301" s="432">
        <v>7409</v>
      </c>
      <c r="C301" s="432">
        <v>4341</v>
      </c>
      <c r="D301" s="432"/>
      <c r="E301" s="674"/>
      <c r="F301" s="674"/>
      <c r="G301" s="682"/>
    </row>
    <row r="302" spans="1:7" s="661" customFormat="1" ht="29.25" customHeight="1">
      <c r="A302" s="515" t="s">
        <v>392</v>
      </c>
      <c r="B302" s="432">
        <v>7409</v>
      </c>
      <c r="C302" s="432">
        <v>4341</v>
      </c>
      <c r="D302" s="432"/>
      <c r="E302" s="674"/>
      <c r="F302" s="674"/>
      <c r="G302" s="682"/>
    </row>
    <row r="303" spans="1:7" s="661" customFormat="1" ht="29.25" customHeight="1">
      <c r="A303" s="515" t="s">
        <v>393</v>
      </c>
      <c r="B303" s="432">
        <v>130106</v>
      </c>
      <c r="C303" s="432">
        <v>113679</v>
      </c>
      <c r="D303" s="432">
        <v>62</v>
      </c>
      <c r="E303" s="674">
        <v>87.3741410849615</v>
      </c>
      <c r="F303" s="674">
        <v>61.347299572594224</v>
      </c>
      <c r="G303" s="681" t="s">
        <v>61</v>
      </c>
    </row>
    <row r="304" spans="1:7" s="661" customFormat="1" ht="29.25" customHeight="1">
      <c r="A304" s="515" t="s">
        <v>394</v>
      </c>
      <c r="B304" s="432">
        <v>11727</v>
      </c>
      <c r="C304" s="432">
        <v>9477</v>
      </c>
      <c r="D304" s="432"/>
      <c r="E304" s="674"/>
      <c r="F304" s="674"/>
      <c r="G304" s="682"/>
    </row>
    <row r="305" spans="1:7" s="661" customFormat="1" ht="29.25" customHeight="1">
      <c r="A305" s="515" t="s">
        <v>164</v>
      </c>
      <c r="B305" s="432">
        <v>1766</v>
      </c>
      <c r="C305" s="432">
        <v>1766</v>
      </c>
      <c r="D305" s="432"/>
      <c r="E305" s="674"/>
      <c r="F305" s="674"/>
      <c r="G305" s="682"/>
    </row>
    <row r="306" spans="1:7" s="661" customFormat="1" ht="29.25" customHeight="1">
      <c r="A306" s="515" t="s">
        <v>165</v>
      </c>
      <c r="B306" s="432">
        <v>3998</v>
      </c>
      <c r="C306" s="432">
        <v>1792</v>
      </c>
      <c r="D306" s="432"/>
      <c r="E306" s="674"/>
      <c r="F306" s="674"/>
      <c r="G306" s="682"/>
    </row>
    <row r="307" spans="1:7" s="661" customFormat="1" ht="29.25" customHeight="1">
      <c r="A307" s="515" t="s">
        <v>395</v>
      </c>
      <c r="B307" s="432">
        <v>2542</v>
      </c>
      <c r="C307" s="432">
        <v>2542</v>
      </c>
      <c r="D307" s="432"/>
      <c r="E307" s="674"/>
      <c r="F307" s="674"/>
      <c r="G307" s="682"/>
    </row>
    <row r="308" spans="1:7" s="661" customFormat="1" ht="29.25" customHeight="1">
      <c r="A308" s="515" t="s">
        <v>396</v>
      </c>
      <c r="B308" s="432">
        <v>609</v>
      </c>
      <c r="C308" s="432">
        <v>609</v>
      </c>
      <c r="D308" s="432"/>
      <c r="E308" s="674"/>
      <c r="F308" s="674"/>
      <c r="G308" s="682"/>
    </row>
    <row r="309" spans="1:7" s="661" customFormat="1" ht="29.25" customHeight="1">
      <c r="A309" s="515" t="s">
        <v>397</v>
      </c>
      <c r="B309" s="432">
        <v>7</v>
      </c>
      <c r="C309" s="432">
        <v>7</v>
      </c>
      <c r="D309" s="432"/>
      <c r="E309" s="674"/>
      <c r="F309" s="674"/>
      <c r="G309" s="682"/>
    </row>
    <row r="310" spans="1:7" s="661" customFormat="1" ht="29.25" customHeight="1">
      <c r="A310" s="515" t="s">
        <v>398</v>
      </c>
      <c r="B310" s="432">
        <v>2805</v>
      </c>
      <c r="C310" s="432">
        <v>2761</v>
      </c>
      <c r="D310" s="432"/>
      <c r="E310" s="674"/>
      <c r="F310" s="674"/>
      <c r="G310" s="682"/>
    </row>
    <row r="311" spans="1:7" s="661" customFormat="1" ht="29.25" customHeight="1">
      <c r="A311" s="515" t="s">
        <v>399</v>
      </c>
      <c r="B311" s="432">
        <v>174</v>
      </c>
      <c r="C311" s="432">
        <v>174</v>
      </c>
      <c r="D311" s="432"/>
      <c r="E311" s="674"/>
      <c r="F311" s="674"/>
      <c r="G311" s="682"/>
    </row>
    <row r="312" spans="1:7" s="661" customFormat="1" ht="29.25" customHeight="1">
      <c r="A312" s="515" t="s">
        <v>400</v>
      </c>
      <c r="B312" s="432">
        <v>174</v>
      </c>
      <c r="C312" s="432">
        <v>174</v>
      </c>
      <c r="D312" s="432"/>
      <c r="E312" s="674"/>
      <c r="F312" s="674"/>
      <c r="G312" s="682"/>
    </row>
    <row r="313" spans="1:7" s="661" customFormat="1" ht="29.25" customHeight="1">
      <c r="A313" s="515" t="s">
        <v>401</v>
      </c>
      <c r="B313" s="432">
        <v>103494</v>
      </c>
      <c r="C313" s="432">
        <v>90408</v>
      </c>
      <c r="D313" s="432"/>
      <c r="E313" s="674"/>
      <c r="F313" s="674"/>
      <c r="G313" s="682"/>
    </row>
    <row r="314" spans="1:7" s="661" customFormat="1" ht="29.25" customHeight="1">
      <c r="A314" s="515" t="s">
        <v>402</v>
      </c>
      <c r="B314" s="432">
        <v>103494</v>
      </c>
      <c r="C314" s="432">
        <v>90408</v>
      </c>
      <c r="D314" s="432"/>
      <c r="E314" s="674"/>
      <c r="F314" s="674"/>
      <c r="G314" s="682"/>
    </row>
    <row r="315" spans="1:7" s="661" customFormat="1" ht="29.25" customHeight="1">
      <c r="A315" s="515" t="s">
        <v>403</v>
      </c>
      <c r="B315" s="432">
        <v>13471</v>
      </c>
      <c r="C315" s="432">
        <v>12380</v>
      </c>
      <c r="D315" s="432"/>
      <c r="E315" s="674"/>
      <c r="F315" s="674"/>
      <c r="G315" s="682"/>
    </row>
    <row r="316" spans="1:7" s="661" customFormat="1" ht="29.25" customHeight="1">
      <c r="A316" s="515" t="s">
        <v>404</v>
      </c>
      <c r="B316" s="432">
        <v>13471</v>
      </c>
      <c r="C316" s="432">
        <v>12380</v>
      </c>
      <c r="D316" s="432"/>
      <c r="E316" s="674"/>
      <c r="F316" s="674"/>
      <c r="G316" s="682"/>
    </row>
    <row r="317" spans="1:7" s="661" customFormat="1" ht="29.25" customHeight="1">
      <c r="A317" s="515" t="s">
        <v>405</v>
      </c>
      <c r="B317" s="432">
        <v>178</v>
      </c>
      <c r="C317" s="432">
        <v>178</v>
      </c>
      <c r="D317" s="432"/>
      <c r="E317" s="674"/>
      <c r="F317" s="674"/>
      <c r="G317" s="682"/>
    </row>
    <row r="318" spans="1:7" s="661" customFormat="1" ht="29.25" customHeight="1">
      <c r="A318" s="515" t="s">
        <v>406</v>
      </c>
      <c r="B318" s="432">
        <v>178</v>
      </c>
      <c r="C318" s="432">
        <v>178</v>
      </c>
      <c r="D318" s="432"/>
      <c r="E318" s="674"/>
      <c r="F318" s="674"/>
      <c r="G318" s="682"/>
    </row>
    <row r="319" spans="1:7" s="661" customFormat="1" ht="29.25" customHeight="1">
      <c r="A319" s="515" t="s">
        <v>407</v>
      </c>
      <c r="B319" s="432">
        <v>1062</v>
      </c>
      <c r="C319" s="432">
        <v>1062</v>
      </c>
      <c r="D319" s="432">
        <v>62</v>
      </c>
      <c r="E319" s="674"/>
      <c r="F319" s="674"/>
      <c r="G319" s="682"/>
    </row>
    <row r="320" spans="1:7" s="661" customFormat="1" ht="29.25" customHeight="1">
      <c r="A320" s="515" t="s">
        <v>408</v>
      </c>
      <c r="B320" s="432">
        <v>1062</v>
      </c>
      <c r="C320" s="432">
        <v>1062</v>
      </c>
      <c r="D320" s="432">
        <v>62</v>
      </c>
      <c r="E320" s="674"/>
      <c r="F320" s="674"/>
      <c r="G320" s="682"/>
    </row>
    <row r="321" spans="1:7" s="661" customFormat="1" ht="31.5" customHeight="1">
      <c r="A321" s="515" t="s">
        <v>409</v>
      </c>
      <c r="B321" s="432">
        <v>48850</v>
      </c>
      <c r="C321" s="432">
        <v>47247</v>
      </c>
      <c r="D321" s="432"/>
      <c r="E321" s="674">
        <v>96.71852610030707</v>
      </c>
      <c r="F321" s="674">
        <v>85.78509695693224</v>
      </c>
      <c r="G321" s="681" t="s">
        <v>301</v>
      </c>
    </row>
    <row r="322" spans="1:7" s="661" customFormat="1" ht="29.25" customHeight="1">
      <c r="A322" s="515" t="s">
        <v>410</v>
      </c>
      <c r="B322" s="432">
        <v>8961</v>
      </c>
      <c r="C322" s="432">
        <v>8467</v>
      </c>
      <c r="D322" s="432"/>
      <c r="E322" s="674"/>
      <c r="F322" s="674"/>
      <c r="G322" s="682"/>
    </row>
    <row r="323" spans="1:7" s="661" customFormat="1" ht="29.25" customHeight="1">
      <c r="A323" s="515" t="s">
        <v>164</v>
      </c>
      <c r="B323" s="432">
        <v>2458</v>
      </c>
      <c r="C323" s="432">
        <v>2458</v>
      </c>
      <c r="D323" s="432"/>
      <c r="E323" s="674"/>
      <c r="F323" s="674"/>
      <c r="G323" s="682"/>
    </row>
    <row r="324" spans="1:7" s="661" customFormat="1" ht="29.25" customHeight="1">
      <c r="A324" s="515" t="s">
        <v>165</v>
      </c>
      <c r="B324" s="432">
        <v>417</v>
      </c>
      <c r="C324" s="432">
        <v>375</v>
      </c>
      <c r="D324" s="432"/>
      <c r="E324" s="674"/>
      <c r="F324" s="674"/>
      <c r="G324" s="682"/>
    </row>
    <row r="325" spans="1:7" s="661" customFormat="1" ht="29.25" customHeight="1">
      <c r="A325" s="515" t="s">
        <v>177</v>
      </c>
      <c r="B325" s="432">
        <v>1131</v>
      </c>
      <c r="C325" s="432">
        <v>1131</v>
      </c>
      <c r="D325" s="432"/>
      <c r="E325" s="674"/>
      <c r="F325" s="674"/>
      <c r="G325" s="682"/>
    </row>
    <row r="326" spans="1:7" s="661" customFormat="1" ht="29.25" customHeight="1">
      <c r="A326" s="515" t="s">
        <v>411</v>
      </c>
      <c r="B326" s="432">
        <v>998</v>
      </c>
      <c r="C326" s="432">
        <v>947</v>
      </c>
      <c r="D326" s="432"/>
      <c r="E326" s="674"/>
      <c r="F326" s="674"/>
      <c r="G326" s="682"/>
    </row>
    <row r="327" spans="1:7" s="661" customFormat="1" ht="29.25" customHeight="1">
      <c r="A327" s="515" t="s">
        <v>412</v>
      </c>
      <c r="B327" s="432">
        <v>34</v>
      </c>
      <c r="C327" s="432">
        <v>34</v>
      </c>
      <c r="D327" s="432"/>
      <c r="E327" s="674"/>
      <c r="F327" s="674"/>
      <c r="G327" s="682"/>
    </row>
    <row r="328" spans="1:7" s="661" customFormat="1" ht="29.25" customHeight="1">
      <c r="A328" s="515" t="s">
        <v>413</v>
      </c>
      <c r="B328" s="432">
        <v>2551</v>
      </c>
      <c r="C328" s="432">
        <v>2551</v>
      </c>
      <c r="D328" s="432"/>
      <c r="E328" s="674"/>
      <c r="F328" s="674"/>
      <c r="G328" s="682"/>
    </row>
    <row r="329" spans="1:7" s="661" customFormat="1" ht="29.25" customHeight="1">
      <c r="A329" s="515" t="s">
        <v>414</v>
      </c>
      <c r="B329" s="432">
        <v>40</v>
      </c>
      <c r="C329" s="432">
        <v>40</v>
      </c>
      <c r="D329" s="432"/>
      <c r="E329" s="674"/>
      <c r="F329" s="674"/>
      <c r="G329" s="682"/>
    </row>
    <row r="330" spans="1:7" s="661" customFormat="1" ht="29.25" customHeight="1">
      <c r="A330" s="515" t="s">
        <v>415</v>
      </c>
      <c r="B330" s="432">
        <v>9</v>
      </c>
      <c r="C330" s="432">
        <v>9</v>
      </c>
      <c r="D330" s="432"/>
      <c r="E330" s="674"/>
      <c r="F330" s="674"/>
      <c r="G330" s="682"/>
    </row>
    <row r="331" spans="1:7" s="661" customFormat="1" ht="29.25" customHeight="1">
      <c r="A331" s="515" t="s">
        <v>416</v>
      </c>
      <c r="B331" s="432">
        <v>1323</v>
      </c>
      <c r="C331" s="432">
        <v>922</v>
      </c>
      <c r="D331" s="432"/>
      <c r="E331" s="674"/>
      <c r="F331" s="674"/>
      <c r="G331" s="682"/>
    </row>
    <row r="332" spans="1:7" s="661" customFormat="1" ht="29.25" customHeight="1">
      <c r="A332" s="515" t="s">
        <v>417</v>
      </c>
      <c r="B332" s="432">
        <v>5078</v>
      </c>
      <c r="C332" s="432">
        <v>5007</v>
      </c>
      <c r="D332" s="432"/>
      <c r="E332" s="674"/>
      <c r="F332" s="674"/>
      <c r="G332" s="682"/>
    </row>
    <row r="333" spans="1:7" s="661" customFormat="1" ht="29.25" customHeight="1">
      <c r="A333" s="515" t="s">
        <v>418</v>
      </c>
      <c r="B333" s="432">
        <v>5</v>
      </c>
      <c r="C333" s="432">
        <v>5</v>
      </c>
      <c r="D333" s="432"/>
      <c r="E333" s="674"/>
      <c r="F333" s="674"/>
      <c r="G333" s="682"/>
    </row>
    <row r="334" spans="1:7" s="661" customFormat="1" ht="29.25" customHeight="1">
      <c r="A334" s="515" t="s">
        <v>419</v>
      </c>
      <c r="B334" s="432">
        <v>318</v>
      </c>
      <c r="C334" s="432">
        <v>317</v>
      </c>
      <c r="D334" s="432"/>
      <c r="E334" s="674"/>
      <c r="F334" s="674"/>
      <c r="G334" s="682"/>
    </row>
    <row r="335" spans="1:7" s="661" customFormat="1" ht="29.25" customHeight="1">
      <c r="A335" s="515" t="s">
        <v>420</v>
      </c>
      <c r="B335" s="432">
        <v>4755</v>
      </c>
      <c r="C335" s="432">
        <v>4685</v>
      </c>
      <c r="D335" s="432"/>
      <c r="E335" s="674"/>
      <c r="F335" s="674"/>
      <c r="G335" s="682"/>
    </row>
    <row r="336" spans="1:7" s="661" customFormat="1" ht="29.25" customHeight="1">
      <c r="A336" s="515" t="s">
        <v>421</v>
      </c>
      <c r="B336" s="432">
        <v>17546</v>
      </c>
      <c r="C336" s="432">
        <v>17245</v>
      </c>
      <c r="D336" s="432"/>
      <c r="E336" s="674"/>
      <c r="F336" s="674"/>
      <c r="G336" s="682"/>
    </row>
    <row r="337" spans="1:7" s="661" customFormat="1" ht="29.25" customHeight="1">
      <c r="A337" s="515" t="s">
        <v>164</v>
      </c>
      <c r="B337" s="432">
        <v>1221</v>
      </c>
      <c r="C337" s="432">
        <v>1221</v>
      </c>
      <c r="D337" s="432"/>
      <c r="E337" s="674"/>
      <c r="F337" s="674"/>
      <c r="G337" s="682"/>
    </row>
    <row r="338" spans="1:7" s="661" customFormat="1" ht="29.25" customHeight="1">
      <c r="A338" s="515" t="s">
        <v>165</v>
      </c>
      <c r="B338" s="432">
        <v>288</v>
      </c>
      <c r="C338" s="432">
        <v>288</v>
      </c>
      <c r="D338" s="432"/>
      <c r="E338" s="674"/>
      <c r="F338" s="674"/>
      <c r="G338" s="682"/>
    </row>
    <row r="339" spans="1:7" s="661" customFormat="1" ht="29.25" customHeight="1">
      <c r="A339" s="515" t="s">
        <v>422</v>
      </c>
      <c r="B339" s="432">
        <v>5000</v>
      </c>
      <c r="C339" s="432">
        <v>5000</v>
      </c>
      <c r="D339" s="432"/>
      <c r="E339" s="674"/>
      <c r="F339" s="674"/>
      <c r="G339" s="682"/>
    </row>
    <row r="340" spans="1:7" s="661" customFormat="1" ht="29.25" customHeight="1">
      <c r="A340" s="515" t="s">
        <v>423</v>
      </c>
      <c r="B340" s="432">
        <v>81</v>
      </c>
      <c r="C340" s="432">
        <v>81</v>
      </c>
      <c r="D340" s="432"/>
      <c r="E340" s="674"/>
      <c r="F340" s="674"/>
      <c r="G340" s="682"/>
    </row>
    <row r="341" spans="1:7" s="661" customFormat="1" ht="29.25" customHeight="1">
      <c r="A341" s="515" t="s">
        <v>424</v>
      </c>
      <c r="B341" s="432">
        <v>5</v>
      </c>
      <c r="C341" s="432">
        <v>5</v>
      </c>
      <c r="D341" s="432"/>
      <c r="E341" s="674"/>
      <c r="F341" s="674"/>
      <c r="G341" s="682"/>
    </row>
    <row r="342" spans="1:7" s="661" customFormat="1" ht="29.25" customHeight="1">
      <c r="A342" s="515" t="s">
        <v>425</v>
      </c>
      <c r="B342" s="432">
        <v>128</v>
      </c>
      <c r="C342" s="432">
        <v>114</v>
      </c>
      <c r="D342" s="432"/>
      <c r="E342" s="674"/>
      <c r="F342" s="674"/>
      <c r="G342" s="682"/>
    </row>
    <row r="343" spans="1:7" s="661" customFormat="1" ht="29.25" customHeight="1">
      <c r="A343" s="515" t="s">
        <v>426</v>
      </c>
      <c r="B343" s="432">
        <v>30</v>
      </c>
      <c r="C343" s="432">
        <v>30</v>
      </c>
      <c r="D343" s="432"/>
      <c r="E343" s="674"/>
      <c r="F343" s="674"/>
      <c r="G343" s="682"/>
    </row>
    <row r="344" spans="1:7" s="661" customFormat="1" ht="29.25" customHeight="1">
      <c r="A344" s="515" t="s">
        <v>427</v>
      </c>
      <c r="B344" s="432">
        <v>35</v>
      </c>
      <c r="C344" s="432">
        <v>35</v>
      </c>
      <c r="D344" s="432"/>
      <c r="E344" s="674"/>
      <c r="F344" s="674"/>
      <c r="G344" s="682"/>
    </row>
    <row r="345" spans="1:7" s="661" customFormat="1" ht="29.25" customHeight="1">
      <c r="A345" s="515" t="s">
        <v>428</v>
      </c>
      <c r="B345" s="432">
        <v>2000</v>
      </c>
      <c r="C345" s="432">
        <v>2000</v>
      </c>
      <c r="D345" s="432"/>
      <c r="E345" s="674"/>
      <c r="F345" s="674"/>
      <c r="G345" s="682"/>
    </row>
    <row r="346" spans="1:7" s="661" customFormat="1" ht="29.25" customHeight="1">
      <c r="A346" s="515" t="s">
        <v>429</v>
      </c>
      <c r="B346" s="432">
        <v>8758</v>
      </c>
      <c r="C346" s="432">
        <v>8471</v>
      </c>
      <c r="D346" s="432"/>
      <c r="E346" s="674"/>
      <c r="F346" s="674"/>
      <c r="G346" s="682"/>
    </row>
    <row r="347" spans="1:7" s="661" customFormat="1" ht="29.25" customHeight="1">
      <c r="A347" s="515" t="s">
        <v>430</v>
      </c>
      <c r="B347" s="432">
        <v>16752</v>
      </c>
      <c r="C347" s="432">
        <v>16528</v>
      </c>
      <c r="D347" s="432"/>
      <c r="E347" s="674"/>
      <c r="F347" s="674"/>
      <c r="G347" s="682"/>
    </row>
    <row r="348" spans="1:7" s="661" customFormat="1" ht="29.25" customHeight="1">
      <c r="A348" s="515" t="s">
        <v>164</v>
      </c>
      <c r="B348" s="432">
        <v>278</v>
      </c>
      <c r="C348" s="432">
        <v>278</v>
      </c>
      <c r="D348" s="432"/>
      <c r="E348" s="674"/>
      <c r="F348" s="674"/>
      <c r="G348" s="682"/>
    </row>
    <row r="349" spans="1:7" s="661" customFormat="1" ht="29.25" customHeight="1">
      <c r="A349" s="515" t="s">
        <v>165</v>
      </c>
      <c r="B349" s="432">
        <v>1338</v>
      </c>
      <c r="C349" s="432">
        <v>1117</v>
      </c>
      <c r="D349" s="432"/>
      <c r="E349" s="674"/>
      <c r="F349" s="674"/>
      <c r="G349" s="682"/>
    </row>
    <row r="350" spans="1:7" s="661" customFormat="1" ht="29.25" customHeight="1">
      <c r="A350" s="515" t="s">
        <v>431</v>
      </c>
      <c r="B350" s="432">
        <v>71</v>
      </c>
      <c r="C350" s="432">
        <v>71</v>
      </c>
      <c r="D350" s="432"/>
      <c r="E350" s="674"/>
      <c r="F350" s="674"/>
      <c r="G350" s="682"/>
    </row>
    <row r="351" spans="1:7" s="661" customFormat="1" ht="29.25" customHeight="1">
      <c r="A351" s="515" t="s">
        <v>432</v>
      </c>
      <c r="B351" s="432">
        <v>15065</v>
      </c>
      <c r="C351" s="432">
        <v>15062</v>
      </c>
      <c r="D351" s="432"/>
      <c r="E351" s="674"/>
      <c r="F351" s="674"/>
      <c r="G351" s="682"/>
    </row>
    <row r="352" spans="1:7" s="661" customFormat="1" ht="29.25" customHeight="1">
      <c r="A352" s="515" t="s">
        <v>433</v>
      </c>
      <c r="B352" s="432">
        <v>13</v>
      </c>
      <c r="C352" s="432"/>
      <c r="D352" s="432"/>
      <c r="E352" s="674"/>
      <c r="F352" s="674"/>
      <c r="G352" s="682"/>
    </row>
    <row r="353" spans="1:7" s="661" customFormat="1" ht="29.25" customHeight="1">
      <c r="A353" s="515" t="s">
        <v>434</v>
      </c>
      <c r="B353" s="432">
        <v>13</v>
      </c>
      <c r="C353" s="432"/>
      <c r="D353" s="432"/>
      <c r="E353" s="674"/>
      <c r="F353" s="674"/>
      <c r="G353" s="682"/>
    </row>
    <row r="354" spans="1:7" s="661" customFormat="1" ht="29.25" customHeight="1">
      <c r="A354" s="515" t="s">
        <v>435</v>
      </c>
      <c r="B354" s="432">
        <v>500</v>
      </c>
      <c r="C354" s="432"/>
      <c r="D354" s="432"/>
      <c r="E354" s="674"/>
      <c r="F354" s="674"/>
      <c r="G354" s="682"/>
    </row>
    <row r="355" spans="1:7" s="661" customFormat="1" ht="29.25" customHeight="1">
      <c r="A355" s="515" t="s">
        <v>436</v>
      </c>
      <c r="B355" s="432">
        <v>500</v>
      </c>
      <c r="C355" s="432"/>
      <c r="D355" s="432"/>
      <c r="E355" s="674"/>
      <c r="F355" s="674"/>
      <c r="G355" s="682"/>
    </row>
    <row r="356" spans="1:7" s="661" customFormat="1" ht="29.25" customHeight="1">
      <c r="A356" s="515" t="s">
        <v>437</v>
      </c>
      <c r="B356" s="432">
        <v>93597</v>
      </c>
      <c r="C356" s="432">
        <v>93597</v>
      </c>
      <c r="D356" s="432"/>
      <c r="E356" s="674">
        <v>100</v>
      </c>
      <c r="F356" s="674">
        <v>136.32748776508973</v>
      </c>
      <c r="G356" s="682"/>
    </row>
    <row r="357" spans="1:7" s="661" customFormat="1" ht="29.25" customHeight="1">
      <c r="A357" s="515" t="s">
        <v>438</v>
      </c>
      <c r="B357" s="432">
        <v>8315</v>
      </c>
      <c r="C357" s="432">
        <v>8315</v>
      </c>
      <c r="D357" s="432"/>
      <c r="E357" s="674"/>
      <c r="F357" s="674"/>
      <c r="G357" s="682"/>
    </row>
    <row r="358" spans="1:7" s="661" customFormat="1" ht="29.25" customHeight="1">
      <c r="A358" s="515" t="s">
        <v>164</v>
      </c>
      <c r="B358" s="432">
        <v>310</v>
      </c>
      <c r="C358" s="432">
        <v>310</v>
      </c>
      <c r="D358" s="432"/>
      <c r="E358" s="674"/>
      <c r="F358" s="674"/>
      <c r="G358" s="682"/>
    </row>
    <row r="359" spans="1:7" s="661" customFormat="1" ht="29.25" customHeight="1">
      <c r="A359" s="515" t="s">
        <v>439</v>
      </c>
      <c r="B359" s="432">
        <v>5000</v>
      </c>
      <c r="C359" s="432">
        <v>5000</v>
      </c>
      <c r="D359" s="432"/>
      <c r="E359" s="674"/>
      <c r="F359" s="674"/>
      <c r="G359" s="682"/>
    </row>
    <row r="360" spans="1:7" s="661" customFormat="1" ht="29.25" customHeight="1">
      <c r="A360" s="515" t="s">
        <v>440</v>
      </c>
      <c r="B360" s="432">
        <v>223</v>
      </c>
      <c r="C360" s="432">
        <v>223</v>
      </c>
      <c r="D360" s="432"/>
      <c r="E360" s="674"/>
      <c r="F360" s="674"/>
      <c r="G360" s="682"/>
    </row>
    <row r="361" spans="1:7" s="661" customFormat="1" ht="29.25" customHeight="1">
      <c r="A361" s="515" t="s">
        <v>441</v>
      </c>
      <c r="B361" s="432">
        <v>1601</v>
      </c>
      <c r="C361" s="432">
        <v>1601</v>
      </c>
      <c r="D361" s="432"/>
      <c r="E361" s="674"/>
      <c r="F361" s="674"/>
      <c r="G361" s="682"/>
    </row>
    <row r="362" spans="1:7" s="661" customFormat="1" ht="29.25" customHeight="1">
      <c r="A362" s="515" t="s">
        <v>442</v>
      </c>
      <c r="B362" s="432">
        <v>1181</v>
      </c>
      <c r="C362" s="432">
        <v>1181</v>
      </c>
      <c r="D362" s="432"/>
      <c r="E362" s="674"/>
      <c r="F362" s="674"/>
      <c r="G362" s="682"/>
    </row>
    <row r="363" spans="1:7" s="661" customFormat="1" ht="29.25" customHeight="1">
      <c r="A363" s="515" t="s">
        <v>443</v>
      </c>
      <c r="B363" s="432">
        <v>1019</v>
      </c>
      <c r="C363" s="432">
        <v>1019</v>
      </c>
      <c r="D363" s="432"/>
      <c r="E363" s="674"/>
      <c r="F363" s="674"/>
      <c r="G363" s="682"/>
    </row>
    <row r="364" spans="1:7" s="661" customFormat="1" ht="29.25" customHeight="1">
      <c r="A364" s="515" t="s">
        <v>444</v>
      </c>
      <c r="B364" s="432">
        <v>1019</v>
      </c>
      <c r="C364" s="432">
        <v>1019</v>
      </c>
      <c r="D364" s="432"/>
      <c r="E364" s="674"/>
      <c r="F364" s="674"/>
      <c r="G364" s="682"/>
    </row>
    <row r="365" spans="1:7" s="661" customFormat="1" ht="29.25" customHeight="1">
      <c r="A365" s="515" t="s">
        <v>445</v>
      </c>
      <c r="B365" s="432">
        <v>18000</v>
      </c>
      <c r="C365" s="432">
        <v>18000</v>
      </c>
      <c r="D365" s="432"/>
      <c r="E365" s="674"/>
      <c r="F365" s="674"/>
      <c r="G365" s="682"/>
    </row>
    <row r="366" spans="1:7" s="661" customFormat="1" ht="29.25" customHeight="1">
      <c r="A366" s="515" t="s">
        <v>446</v>
      </c>
      <c r="B366" s="432">
        <v>18000</v>
      </c>
      <c r="C366" s="432">
        <v>18000</v>
      </c>
      <c r="D366" s="432"/>
      <c r="E366" s="674"/>
      <c r="F366" s="674"/>
      <c r="G366" s="682"/>
    </row>
    <row r="367" spans="1:7" s="661" customFormat="1" ht="29.25" customHeight="1">
      <c r="A367" s="515" t="s">
        <v>447</v>
      </c>
      <c r="B367" s="432">
        <v>35</v>
      </c>
      <c r="C367" s="432">
        <v>35</v>
      </c>
      <c r="D367" s="432"/>
      <c r="E367" s="674"/>
      <c r="F367" s="674"/>
      <c r="G367" s="682"/>
    </row>
    <row r="368" spans="1:7" s="661" customFormat="1" ht="29.25" customHeight="1">
      <c r="A368" s="515" t="s">
        <v>448</v>
      </c>
      <c r="B368" s="432">
        <v>35</v>
      </c>
      <c r="C368" s="432">
        <v>35</v>
      </c>
      <c r="D368" s="432"/>
      <c r="E368" s="674"/>
      <c r="F368" s="674"/>
      <c r="G368" s="682"/>
    </row>
    <row r="369" spans="1:7" s="661" customFormat="1" ht="29.25" customHeight="1">
      <c r="A369" s="515" t="s">
        <v>449</v>
      </c>
      <c r="B369" s="432">
        <v>60603</v>
      </c>
      <c r="C369" s="432">
        <v>60603</v>
      </c>
      <c r="D369" s="432"/>
      <c r="E369" s="674"/>
      <c r="F369" s="674"/>
      <c r="G369" s="682"/>
    </row>
    <row r="370" spans="1:7" s="661" customFormat="1" ht="29.25" customHeight="1">
      <c r="A370" s="515" t="s">
        <v>450</v>
      </c>
      <c r="B370" s="432">
        <v>60000</v>
      </c>
      <c r="C370" s="432">
        <v>60000</v>
      </c>
      <c r="D370" s="432"/>
      <c r="E370" s="674"/>
      <c r="F370" s="674"/>
      <c r="G370" s="682"/>
    </row>
    <row r="371" spans="1:7" s="661" customFormat="1" ht="29.25" customHeight="1">
      <c r="A371" s="515" t="s">
        <v>451</v>
      </c>
      <c r="B371" s="432">
        <v>603</v>
      </c>
      <c r="C371" s="432">
        <v>603</v>
      </c>
      <c r="D371" s="432"/>
      <c r="E371" s="674"/>
      <c r="F371" s="674"/>
      <c r="G371" s="682"/>
    </row>
    <row r="372" spans="1:7" s="661" customFormat="1" ht="29.25" customHeight="1">
      <c r="A372" s="515" t="s">
        <v>452</v>
      </c>
      <c r="B372" s="432">
        <v>5625</v>
      </c>
      <c r="C372" s="432">
        <v>5625</v>
      </c>
      <c r="D372" s="432"/>
      <c r="E372" s="674"/>
      <c r="F372" s="674"/>
      <c r="G372" s="682"/>
    </row>
    <row r="373" spans="1:7" s="661" customFormat="1" ht="29.25" customHeight="1">
      <c r="A373" s="515" t="s">
        <v>453</v>
      </c>
      <c r="B373" s="432">
        <v>5615</v>
      </c>
      <c r="C373" s="432">
        <v>5615</v>
      </c>
      <c r="D373" s="432"/>
      <c r="E373" s="674"/>
      <c r="F373" s="674"/>
      <c r="G373" s="682"/>
    </row>
    <row r="374" spans="1:7" s="661" customFormat="1" ht="29.25" customHeight="1">
      <c r="A374" s="515" t="s">
        <v>454</v>
      </c>
      <c r="B374" s="432">
        <v>10</v>
      </c>
      <c r="C374" s="432">
        <v>10</v>
      </c>
      <c r="D374" s="432"/>
      <c r="E374" s="674"/>
      <c r="F374" s="674"/>
      <c r="G374" s="682"/>
    </row>
    <row r="375" spans="1:7" s="661" customFormat="1" ht="29.25" customHeight="1">
      <c r="A375" s="515" t="s">
        <v>455</v>
      </c>
      <c r="B375" s="432">
        <v>55332</v>
      </c>
      <c r="C375" s="432">
        <v>55281</v>
      </c>
      <c r="D375" s="432">
        <v>2</v>
      </c>
      <c r="E375" s="674">
        <v>99.90782910431577</v>
      </c>
      <c r="F375" s="674">
        <v>136.32748776508973</v>
      </c>
      <c r="G375" s="682"/>
    </row>
    <row r="376" spans="1:7" s="661" customFormat="1" ht="29.25" customHeight="1">
      <c r="A376" s="515" t="s">
        <v>456</v>
      </c>
      <c r="B376" s="432">
        <v>1241</v>
      </c>
      <c r="C376" s="432">
        <v>1241</v>
      </c>
      <c r="D376" s="432"/>
      <c r="E376" s="674"/>
      <c r="F376" s="674"/>
      <c r="G376" s="682"/>
    </row>
    <row r="377" spans="1:7" s="661" customFormat="1" ht="29.25" customHeight="1">
      <c r="A377" s="515" t="s">
        <v>164</v>
      </c>
      <c r="B377" s="432">
        <v>734</v>
      </c>
      <c r="C377" s="432">
        <v>734</v>
      </c>
      <c r="D377" s="432"/>
      <c r="E377" s="674"/>
      <c r="F377" s="674"/>
      <c r="G377" s="682"/>
    </row>
    <row r="378" spans="1:7" s="661" customFormat="1" ht="29.25" customHeight="1">
      <c r="A378" s="678" t="s">
        <v>165</v>
      </c>
      <c r="B378" s="432">
        <v>30</v>
      </c>
      <c r="C378" s="432">
        <v>30</v>
      </c>
      <c r="D378" s="432"/>
      <c r="E378" s="674"/>
      <c r="F378" s="674"/>
      <c r="G378" s="682"/>
    </row>
    <row r="379" spans="1:7" s="661" customFormat="1" ht="29.25" customHeight="1">
      <c r="A379" s="678" t="s">
        <v>457</v>
      </c>
      <c r="B379" s="432">
        <v>477</v>
      </c>
      <c r="C379" s="432">
        <v>477</v>
      </c>
      <c r="D379" s="432"/>
      <c r="E379" s="674"/>
      <c r="F379" s="674"/>
      <c r="G379" s="682"/>
    </row>
    <row r="380" spans="1:7" s="661" customFormat="1" ht="29.25" customHeight="1">
      <c r="A380" s="515" t="s">
        <v>458</v>
      </c>
      <c r="B380" s="432">
        <v>220</v>
      </c>
      <c r="C380" s="432">
        <v>220</v>
      </c>
      <c r="D380" s="432"/>
      <c r="E380" s="674"/>
      <c r="F380" s="674"/>
      <c r="G380" s="682"/>
    </row>
    <row r="381" spans="1:7" s="661" customFormat="1" ht="29.25" customHeight="1">
      <c r="A381" s="515" t="s">
        <v>164</v>
      </c>
      <c r="B381" s="432">
        <v>220</v>
      </c>
      <c r="C381" s="432">
        <v>220</v>
      </c>
      <c r="D381" s="432"/>
      <c r="E381" s="674"/>
      <c r="F381" s="674"/>
      <c r="G381" s="682"/>
    </row>
    <row r="382" spans="1:7" s="661" customFormat="1" ht="29.25" customHeight="1">
      <c r="A382" s="515" t="s">
        <v>459</v>
      </c>
      <c r="B382" s="432">
        <v>6040</v>
      </c>
      <c r="C382" s="432">
        <v>6040</v>
      </c>
      <c r="D382" s="432">
        <v>2</v>
      </c>
      <c r="E382" s="674"/>
      <c r="F382" s="674"/>
      <c r="G382" s="682"/>
    </row>
    <row r="383" spans="1:7" s="661" customFormat="1" ht="29.25" customHeight="1">
      <c r="A383" s="515" t="s">
        <v>164</v>
      </c>
      <c r="B383" s="432">
        <v>498</v>
      </c>
      <c r="C383" s="432">
        <v>498</v>
      </c>
      <c r="D383" s="432"/>
      <c r="E383" s="674"/>
      <c r="F383" s="674"/>
      <c r="G383" s="682"/>
    </row>
    <row r="384" spans="1:7" s="661" customFormat="1" ht="29.25" customHeight="1">
      <c r="A384" s="515" t="s">
        <v>460</v>
      </c>
      <c r="B384" s="432">
        <v>5542</v>
      </c>
      <c r="C384" s="432">
        <v>5542</v>
      </c>
      <c r="D384" s="432">
        <v>2</v>
      </c>
      <c r="E384" s="674"/>
      <c r="F384" s="674"/>
      <c r="G384" s="682"/>
    </row>
    <row r="385" spans="1:7" s="661" customFormat="1" ht="29.25" customHeight="1">
      <c r="A385" s="515" t="s">
        <v>461</v>
      </c>
      <c r="B385" s="432">
        <v>44937</v>
      </c>
      <c r="C385" s="432">
        <v>44910</v>
      </c>
      <c r="D385" s="432"/>
      <c r="E385" s="674"/>
      <c r="F385" s="674"/>
      <c r="G385" s="682"/>
    </row>
    <row r="386" spans="1:7" s="661" customFormat="1" ht="29.25" customHeight="1">
      <c r="A386" s="515" t="s">
        <v>164</v>
      </c>
      <c r="B386" s="432">
        <v>1068</v>
      </c>
      <c r="C386" s="432">
        <v>1068</v>
      </c>
      <c r="D386" s="432"/>
      <c r="E386" s="674"/>
      <c r="F386" s="674"/>
      <c r="G386" s="682"/>
    </row>
    <row r="387" spans="1:7" s="661" customFormat="1" ht="29.25" customHeight="1">
      <c r="A387" s="515" t="s">
        <v>462</v>
      </c>
      <c r="B387" s="432">
        <v>43869</v>
      </c>
      <c r="C387" s="432">
        <v>43842</v>
      </c>
      <c r="D387" s="432"/>
      <c r="E387" s="674"/>
      <c r="F387" s="674"/>
      <c r="G387" s="682"/>
    </row>
    <row r="388" spans="1:7" s="661" customFormat="1" ht="29.25" customHeight="1">
      <c r="A388" s="515" t="s">
        <v>463</v>
      </c>
      <c r="B388" s="432">
        <v>2866</v>
      </c>
      <c r="C388" s="432">
        <v>2866</v>
      </c>
      <c r="D388" s="432"/>
      <c r="E388" s="674"/>
      <c r="F388" s="674"/>
      <c r="G388" s="682"/>
    </row>
    <row r="389" spans="1:7" s="661" customFormat="1" ht="29.25" customHeight="1">
      <c r="A389" s="515" t="s">
        <v>164</v>
      </c>
      <c r="B389" s="432">
        <v>374</v>
      </c>
      <c r="C389" s="432">
        <v>374</v>
      </c>
      <c r="D389" s="432"/>
      <c r="E389" s="674"/>
      <c r="F389" s="674"/>
      <c r="G389" s="682"/>
    </row>
    <row r="390" spans="1:7" s="661" customFormat="1" ht="29.25" customHeight="1">
      <c r="A390" s="515" t="s">
        <v>165</v>
      </c>
      <c r="B390" s="432">
        <v>33</v>
      </c>
      <c r="C390" s="432">
        <v>33</v>
      </c>
      <c r="D390" s="432"/>
      <c r="E390" s="674"/>
      <c r="F390" s="674"/>
      <c r="G390" s="682"/>
    </row>
    <row r="391" spans="1:7" s="661" customFormat="1" ht="29.25" customHeight="1">
      <c r="A391" s="515" t="s">
        <v>464</v>
      </c>
      <c r="B391" s="432">
        <v>2459</v>
      </c>
      <c r="C391" s="432">
        <v>2459</v>
      </c>
      <c r="D391" s="432"/>
      <c r="E391" s="674"/>
      <c r="F391" s="674"/>
      <c r="G391" s="682"/>
    </row>
    <row r="392" spans="1:7" s="661" customFormat="1" ht="29.25" customHeight="1">
      <c r="A392" s="515" t="s">
        <v>465</v>
      </c>
      <c r="B392" s="432">
        <v>28</v>
      </c>
      <c r="C392" s="432">
        <v>4</v>
      </c>
      <c r="D392" s="432"/>
      <c r="E392" s="674"/>
      <c r="F392" s="674"/>
      <c r="G392" s="682"/>
    </row>
    <row r="393" spans="1:7" s="661" customFormat="1" ht="29.25" customHeight="1">
      <c r="A393" s="515" t="s">
        <v>466</v>
      </c>
      <c r="B393" s="432">
        <v>28</v>
      </c>
      <c r="C393" s="432">
        <v>4</v>
      </c>
      <c r="D393" s="432"/>
      <c r="E393" s="674"/>
      <c r="F393" s="674"/>
      <c r="G393" s="682"/>
    </row>
    <row r="394" spans="1:7" s="661" customFormat="1" ht="29.25" customHeight="1">
      <c r="A394" s="515" t="s">
        <v>467</v>
      </c>
      <c r="B394" s="432">
        <v>882</v>
      </c>
      <c r="C394" s="432">
        <v>882</v>
      </c>
      <c r="D394" s="432">
        <v>101</v>
      </c>
      <c r="E394" s="674">
        <v>100</v>
      </c>
      <c r="F394" s="674">
        <v>36.029411764705884</v>
      </c>
      <c r="G394" s="682"/>
    </row>
    <row r="395" spans="1:7" s="661" customFormat="1" ht="29.25" customHeight="1">
      <c r="A395" s="515" t="s">
        <v>468</v>
      </c>
      <c r="B395" s="432">
        <v>459</v>
      </c>
      <c r="C395" s="432">
        <v>459</v>
      </c>
      <c r="D395" s="432"/>
      <c r="E395" s="674"/>
      <c r="F395" s="674"/>
      <c r="G395" s="682"/>
    </row>
    <row r="396" spans="1:7" s="661" customFormat="1" ht="29.25" customHeight="1">
      <c r="A396" s="515" t="s">
        <v>164</v>
      </c>
      <c r="B396" s="432">
        <v>366</v>
      </c>
      <c r="C396" s="432">
        <v>366</v>
      </c>
      <c r="D396" s="432"/>
      <c r="E396" s="674"/>
      <c r="F396" s="674"/>
      <c r="G396" s="682"/>
    </row>
    <row r="397" spans="1:7" s="661" customFormat="1" ht="29.25" customHeight="1">
      <c r="A397" s="515" t="s">
        <v>469</v>
      </c>
      <c r="B397" s="432">
        <v>93</v>
      </c>
      <c r="C397" s="432">
        <v>93</v>
      </c>
      <c r="D397" s="432"/>
      <c r="E397" s="674"/>
      <c r="F397" s="674"/>
      <c r="G397" s="682"/>
    </row>
    <row r="398" spans="1:7" s="661" customFormat="1" ht="29.25" customHeight="1">
      <c r="A398" s="515" t="s">
        <v>470</v>
      </c>
      <c r="B398" s="432">
        <v>423</v>
      </c>
      <c r="C398" s="432">
        <v>423</v>
      </c>
      <c r="D398" s="432">
        <v>101</v>
      </c>
      <c r="E398" s="674"/>
      <c r="F398" s="674"/>
      <c r="G398" s="682"/>
    </row>
    <row r="399" spans="1:7" s="661" customFormat="1" ht="29.25" customHeight="1">
      <c r="A399" s="515" t="s">
        <v>471</v>
      </c>
      <c r="B399" s="432">
        <v>101</v>
      </c>
      <c r="C399" s="432">
        <v>101</v>
      </c>
      <c r="D399" s="432">
        <v>101</v>
      </c>
      <c r="E399" s="674"/>
      <c r="F399" s="674"/>
      <c r="G399" s="682"/>
    </row>
    <row r="400" spans="1:7" s="661" customFormat="1" ht="29.25" customHeight="1">
      <c r="A400" s="515" t="s">
        <v>472</v>
      </c>
      <c r="B400" s="432">
        <v>322</v>
      </c>
      <c r="C400" s="432">
        <v>322</v>
      </c>
      <c r="D400" s="432"/>
      <c r="E400" s="674"/>
      <c r="F400" s="674"/>
      <c r="G400" s="682"/>
    </row>
    <row r="401" spans="1:7" s="661" customFormat="1" ht="29.25" customHeight="1">
      <c r="A401" s="515" t="s">
        <v>473</v>
      </c>
      <c r="B401" s="432">
        <v>857</v>
      </c>
      <c r="C401" s="432">
        <v>857</v>
      </c>
      <c r="D401" s="432">
        <v>30</v>
      </c>
      <c r="E401" s="674">
        <v>100</v>
      </c>
      <c r="F401" s="674">
        <v>151.41342756183747</v>
      </c>
      <c r="G401" s="682"/>
    </row>
    <row r="402" spans="1:7" s="661" customFormat="1" ht="29.25" customHeight="1">
      <c r="A402" s="515" t="s">
        <v>474</v>
      </c>
      <c r="B402" s="432">
        <v>527</v>
      </c>
      <c r="C402" s="432">
        <v>527</v>
      </c>
      <c r="D402" s="432"/>
      <c r="E402" s="674"/>
      <c r="F402" s="674"/>
      <c r="G402" s="682"/>
    </row>
    <row r="403" spans="1:7" s="661" customFormat="1" ht="29.25" customHeight="1">
      <c r="A403" s="515" t="s">
        <v>164</v>
      </c>
      <c r="B403" s="432">
        <v>527</v>
      </c>
      <c r="C403" s="432">
        <v>527</v>
      </c>
      <c r="D403" s="432"/>
      <c r="E403" s="674"/>
      <c r="F403" s="674"/>
      <c r="G403" s="682"/>
    </row>
    <row r="404" spans="1:7" s="661" customFormat="1" ht="29.25" customHeight="1">
      <c r="A404" s="515" t="s">
        <v>475</v>
      </c>
      <c r="B404" s="432">
        <v>330</v>
      </c>
      <c r="C404" s="432">
        <v>330</v>
      </c>
      <c r="D404" s="432">
        <v>30</v>
      </c>
      <c r="E404" s="674"/>
      <c r="F404" s="674"/>
      <c r="G404" s="682"/>
    </row>
    <row r="405" spans="1:7" s="661" customFormat="1" ht="29.25" customHeight="1">
      <c r="A405" s="515" t="s">
        <v>476</v>
      </c>
      <c r="B405" s="432">
        <v>330</v>
      </c>
      <c r="C405" s="432">
        <v>330</v>
      </c>
      <c r="D405" s="432">
        <v>30</v>
      </c>
      <c r="E405" s="674"/>
      <c r="F405" s="674"/>
      <c r="G405" s="682"/>
    </row>
    <row r="406" spans="1:7" s="661" customFormat="1" ht="29.25" customHeight="1">
      <c r="A406" s="678" t="s">
        <v>477</v>
      </c>
      <c r="B406" s="432">
        <v>11933</v>
      </c>
      <c r="C406" s="432">
        <v>6457</v>
      </c>
      <c r="D406" s="432"/>
      <c r="E406" s="674">
        <v>54.11045001257019</v>
      </c>
      <c r="F406" s="674">
        <v>87.44582881906825</v>
      </c>
      <c r="G406" s="682"/>
    </row>
    <row r="407" spans="1:7" s="661" customFormat="1" ht="29.25" customHeight="1">
      <c r="A407" s="515" t="s">
        <v>478</v>
      </c>
      <c r="B407" s="432">
        <v>11668</v>
      </c>
      <c r="C407" s="432">
        <v>6192</v>
      </c>
      <c r="D407" s="432"/>
      <c r="E407" s="674"/>
      <c r="F407" s="674"/>
      <c r="G407" s="682"/>
    </row>
    <row r="408" spans="1:7" s="661" customFormat="1" ht="29.25" customHeight="1">
      <c r="A408" s="515" t="s">
        <v>164</v>
      </c>
      <c r="B408" s="432">
        <v>2152</v>
      </c>
      <c r="C408" s="432">
        <v>2150</v>
      </c>
      <c r="D408" s="432"/>
      <c r="E408" s="674"/>
      <c r="F408" s="674"/>
      <c r="G408" s="682"/>
    </row>
    <row r="409" spans="1:7" s="661" customFormat="1" ht="29.25" customHeight="1">
      <c r="A409" s="678" t="s">
        <v>165</v>
      </c>
      <c r="B409" s="432">
        <v>494</v>
      </c>
      <c r="C409" s="432">
        <v>494</v>
      </c>
      <c r="D409" s="432"/>
      <c r="E409" s="674"/>
      <c r="F409" s="674"/>
      <c r="G409" s="682"/>
    </row>
    <row r="410" spans="1:7" s="661" customFormat="1" ht="29.25" customHeight="1">
      <c r="A410" s="515" t="s">
        <v>479</v>
      </c>
      <c r="B410" s="432">
        <v>76</v>
      </c>
      <c r="C410" s="432">
        <v>76</v>
      </c>
      <c r="D410" s="432"/>
      <c r="E410" s="674"/>
      <c r="F410" s="674"/>
      <c r="G410" s="682"/>
    </row>
    <row r="411" spans="1:7" s="661" customFormat="1" ht="29.25" customHeight="1">
      <c r="A411" s="515" t="s">
        <v>480</v>
      </c>
      <c r="B411" s="432">
        <v>3314</v>
      </c>
      <c r="C411" s="432">
        <v>200</v>
      </c>
      <c r="D411" s="432"/>
      <c r="E411" s="674"/>
      <c r="F411" s="674"/>
      <c r="G411" s="682"/>
    </row>
    <row r="412" spans="1:7" s="661" customFormat="1" ht="29.25" customHeight="1">
      <c r="A412" s="515" t="s">
        <v>481</v>
      </c>
      <c r="B412" s="432">
        <v>39</v>
      </c>
      <c r="C412" s="432">
        <v>39</v>
      </c>
      <c r="D412" s="432"/>
      <c r="E412" s="674"/>
      <c r="F412" s="674"/>
      <c r="G412" s="682"/>
    </row>
    <row r="413" spans="1:7" s="661" customFormat="1" ht="29.25" customHeight="1">
      <c r="A413" s="678" t="s">
        <v>482</v>
      </c>
      <c r="B413" s="432">
        <v>100</v>
      </c>
      <c r="C413" s="432">
        <v>100</v>
      </c>
      <c r="D413" s="432"/>
      <c r="E413" s="674"/>
      <c r="F413" s="674"/>
      <c r="G413" s="682"/>
    </row>
    <row r="414" spans="1:7" s="661" customFormat="1" ht="29.25" customHeight="1">
      <c r="A414" s="515" t="s">
        <v>483</v>
      </c>
      <c r="B414" s="432">
        <v>80</v>
      </c>
      <c r="C414" s="432">
        <v>80</v>
      </c>
      <c r="D414" s="432"/>
      <c r="E414" s="674"/>
      <c r="F414" s="674"/>
      <c r="G414" s="682"/>
    </row>
    <row r="415" spans="1:7" s="661" customFormat="1" ht="29.25" customHeight="1">
      <c r="A415" s="515" t="s">
        <v>484</v>
      </c>
      <c r="B415" s="432">
        <v>35</v>
      </c>
      <c r="C415" s="432">
        <v>35</v>
      </c>
      <c r="D415" s="432"/>
      <c r="E415" s="674"/>
      <c r="F415" s="674"/>
      <c r="G415" s="682"/>
    </row>
    <row r="416" spans="1:7" s="661" customFormat="1" ht="29.25" customHeight="1">
      <c r="A416" s="515" t="s">
        <v>485</v>
      </c>
      <c r="B416" s="432">
        <v>223</v>
      </c>
      <c r="C416" s="432">
        <v>223</v>
      </c>
      <c r="D416" s="432"/>
      <c r="E416" s="674"/>
      <c r="F416" s="674"/>
      <c r="G416" s="682"/>
    </row>
    <row r="417" spans="1:7" s="661" customFormat="1" ht="29.25" customHeight="1">
      <c r="A417" s="678" t="s">
        <v>486</v>
      </c>
      <c r="B417" s="432">
        <v>5155</v>
      </c>
      <c r="C417" s="432">
        <v>2795</v>
      </c>
      <c r="D417" s="432"/>
      <c r="E417" s="674"/>
      <c r="F417" s="674"/>
      <c r="G417" s="682"/>
    </row>
    <row r="418" spans="1:7" s="661" customFormat="1" ht="29.25" customHeight="1">
      <c r="A418" s="515" t="s">
        <v>487</v>
      </c>
      <c r="B418" s="432">
        <v>265</v>
      </c>
      <c r="C418" s="432">
        <v>265</v>
      </c>
      <c r="D418" s="432"/>
      <c r="E418" s="674"/>
      <c r="F418" s="674"/>
      <c r="G418" s="682"/>
    </row>
    <row r="419" spans="1:7" s="661" customFormat="1" ht="29.25" customHeight="1">
      <c r="A419" s="515" t="s">
        <v>488</v>
      </c>
      <c r="B419" s="432">
        <v>146</v>
      </c>
      <c r="C419" s="432">
        <v>146</v>
      </c>
      <c r="D419" s="432"/>
      <c r="E419" s="674">
        <v>100</v>
      </c>
      <c r="F419" s="674">
        <v>23.28548644338118</v>
      </c>
      <c r="G419" s="682"/>
    </row>
    <row r="420" spans="1:7" s="661" customFormat="1" ht="29.25" customHeight="1">
      <c r="A420" s="678" t="s">
        <v>489</v>
      </c>
      <c r="B420" s="432">
        <v>108</v>
      </c>
      <c r="C420" s="432">
        <v>108</v>
      </c>
      <c r="D420" s="432"/>
      <c r="E420" s="674"/>
      <c r="F420" s="674"/>
      <c r="G420" s="682"/>
    </row>
    <row r="421" spans="1:7" s="661" customFormat="1" ht="29.25" customHeight="1">
      <c r="A421" s="515" t="s">
        <v>490</v>
      </c>
      <c r="B421" s="432">
        <v>11</v>
      </c>
      <c r="C421" s="432">
        <v>11</v>
      </c>
      <c r="D421" s="432"/>
      <c r="E421" s="674"/>
      <c r="F421" s="674"/>
      <c r="G421" s="682"/>
    </row>
    <row r="422" spans="1:7" s="661" customFormat="1" ht="29.25" customHeight="1">
      <c r="A422" s="515" t="s">
        <v>491</v>
      </c>
      <c r="B422" s="432">
        <v>35605</v>
      </c>
      <c r="C422" s="432">
        <v>24808</v>
      </c>
      <c r="D422" s="432"/>
      <c r="E422" s="674">
        <v>69.67560735851707</v>
      </c>
      <c r="F422" s="674">
        <v>79.66858280612736</v>
      </c>
      <c r="G422" s="682"/>
    </row>
    <row r="423" spans="1:7" s="661" customFormat="1" ht="29.25" customHeight="1">
      <c r="A423" s="515" t="s">
        <v>492</v>
      </c>
      <c r="B423" s="432">
        <v>28340</v>
      </c>
      <c r="C423" s="432">
        <v>17543</v>
      </c>
      <c r="D423" s="432"/>
      <c r="E423" s="674"/>
      <c r="F423" s="674"/>
      <c r="G423" s="682"/>
    </row>
    <row r="424" spans="1:7" s="661" customFormat="1" ht="29.25" customHeight="1">
      <c r="A424" s="515" t="s">
        <v>493</v>
      </c>
      <c r="B424" s="432">
        <v>23220</v>
      </c>
      <c r="C424" s="432">
        <v>16930</v>
      </c>
      <c r="D424" s="432"/>
      <c r="E424" s="674"/>
      <c r="F424" s="674"/>
      <c r="G424" s="682"/>
    </row>
    <row r="425" spans="1:7" s="661" customFormat="1" ht="29.25" customHeight="1">
      <c r="A425" s="515" t="s">
        <v>494</v>
      </c>
      <c r="B425" s="432">
        <v>395</v>
      </c>
      <c r="C425" s="432">
        <v>185</v>
      </c>
      <c r="D425" s="432"/>
      <c r="E425" s="674"/>
      <c r="F425" s="674"/>
      <c r="G425" s="682"/>
    </row>
    <row r="426" spans="1:7" s="661" customFormat="1" ht="29.25" customHeight="1">
      <c r="A426" s="515" t="s">
        <v>495</v>
      </c>
      <c r="B426" s="432">
        <v>4725</v>
      </c>
      <c r="C426" s="432">
        <v>428</v>
      </c>
      <c r="D426" s="432"/>
      <c r="E426" s="674"/>
      <c r="F426" s="674"/>
      <c r="G426" s="682"/>
    </row>
    <row r="427" spans="1:7" s="661" customFormat="1" ht="29.25" customHeight="1">
      <c r="A427" s="515" t="s">
        <v>496</v>
      </c>
      <c r="B427" s="432">
        <v>7258</v>
      </c>
      <c r="C427" s="432">
        <v>7258</v>
      </c>
      <c r="D427" s="432"/>
      <c r="E427" s="674"/>
      <c r="F427" s="674"/>
      <c r="G427" s="682"/>
    </row>
    <row r="428" spans="1:7" s="661" customFormat="1" ht="29.25" customHeight="1">
      <c r="A428" s="515" t="s">
        <v>497</v>
      </c>
      <c r="B428" s="432">
        <v>7258</v>
      </c>
      <c r="C428" s="432">
        <v>7258</v>
      </c>
      <c r="D428" s="432"/>
      <c r="E428" s="674"/>
      <c r="F428" s="674"/>
      <c r="G428" s="682"/>
    </row>
    <row r="429" spans="1:7" s="661" customFormat="1" ht="29.25" customHeight="1">
      <c r="A429" s="515" t="s">
        <v>498</v>
      </c>
      <c r="B429" s="432">
        <v>7</v>
      </c>
      <c r="C429" s="432">
        <v>7</v>
      </c>
      <c r="D429" s="432"/>
      <c r="E429" s="674"/>
      <c r="F429" s="674"/>
      <c r="G429" s="682"/>
    </row>
    <row r="430" spans="1:7" s="661" customFormat="1" ht="29.25" customHeight="1">
      <c r="A430" s="515" t="s">
        <v>499</v>
      </c>
      <c r="B430" s="432">
        <v>7</v>
      </c>
      <c r="C430" s="432">
        <v>7</v>
      </c>
      <c r="D430" s="432"/>
      <c r="E430" s="674"/>
      <c r="F430" s="674"/>
      <c r="G430" s="682"/>
    </row>
    <row r="431" spans="1:7" s="661" customFormat="1" ht="29.25" customHeight="1">
      <c r="A431" s="515" t="s">
        <v>500</v>
      </c>
      <c r="B431" s="432">
        <v>1667</v>
      </c>
      <c r="C431" s="432">
        <v>1667</v>
      </c>
      <c r="D431" s="432"/>
      <c r="E431" s="674">
        <v>100</v>
      </c>
      <c r="F431" s="674">
        <v>35.62727078435563</v>
      </c>
      <c r="G431" s="682"/>
    </row>
    <row r="432" spans="1:7" s="661" customFormat="1" ht="29.25" customHeight="1">
      <c r="A432" s="515" t="s">
        <v>501</v>
      </c>
      <c r="B432" s="432">
        <v>1667</v>
      </c>
      <c r="C432" s="432">
        <v>1667</v>
      </c>
      <c r="D432" s="432"/>
      <c r="E432" s="674"/>
      <c r="F432" s="674"/>
      <c r="G432" s="682"/>
    </row>
    <row r="433" spans="1:7" s="661" customFormat="1" ht="29.25" customHeight="1">
      <c r="A433" s="515" t="s">
        <v>164</v>
      </c>
      <c r="B433" s="432">
        <v>4</v>
      </c>
      <c r="C433" s="432">
        <v>4</v>
      </c>
      <c r="D433" s="432"/>
      <c r="E433" s="674"/>
      <c r="F433" s="674"/>
      <c r="G433" s="682"/>
    </row>
    <row r="434" spans="1:7" s="661" customFormat="1" ht="29.25" customHeight="1">
      <c r="A434" s="515" t="s">
        <v>173</v>
      </c>
      <c r="B434" s="432">
        <v>10</v>
      </c>
      <c r="C434" s="432">
        <v>10</v>
      </c>
      <c r="D434" s="432"/>
      <c r="E434" s="674"/>
      <c r="F434" s="674"/>
      <c r="G434" s="682"/>
    </row>
    <row r="435" spans="1:7" s="661" customFormat="1" ht="29.25" customHeight="1">
      <c r="A435" s="515" t="s">
        <v>502</v>
      </c>
      <c r="B435" s="432">
        <v>1076</v>
      </c>
      <c r="C435" s="432">
        <v>1076</v>
      </c>
      <c r="D435" s="432"/>
      <c r="E435" s="674"/>
      <c r="F435" s="674"/>
      <c r="G435" s="682"/>
    </row>
    <row r="436" spans="1:7" s="661" customFormat="1" ht="29.25" customHeight="1">
      <c r="A436" s="515" t="s">
        <v>503</v>
      </c>
      <c r="B436" s="432">
        <v>142</v>
      </c>
      <c r="C436" s="432">
        <v>142</v>
      </c>
      <c r="D436" s="432"/>
      <c r="E436" s="674"/>
      <c r="F436" s="674"/>
      <c r="G436" s="682"/>
    </row>
    <row r="437" spans="1:7" s="661" customFormat="1" ht="29.25" customHeight="1">
      <c r="A437" s="515" t="s">
        <v>177</v>
      </c>
      <c r="B437" s="432">
        <v>94</v>
      </c>
      <c r="C437" s="432">
        <v>94</v>
      </c>
      <c r="D437" s="432"/>
      <c r="E437" s="674"/>
      <c r="F437" s="674"/>
      <c r="G437" s="682"/>
    </row>
    <row r="438" spans="1:7" s="661" customFormat="1" ht="29.25" customHeight="1">
      <c r="A438" s="515" t="s">
        <v>504</v>
      </c>
      <c r="B438" s="432">
        <v>341</v>
      </c>
      <c r="C438" s="432">
        <v>341</v>
      </c>
      <c r="D438" s="432"/>
      <c r="E438" s="674"/>
      <c r="F438" s="674"/>
      <c r="G438" s="682"/>
    </row>
    <row r="439" spans="1:7" s="661" customFormat="1" ht="29.25" customHeight="1">
      <c r="A439" s="515" t="s">
        <v>505</v>
      </c>
      <c r="B439" s="432">
        <v>8878</v>
      </c>
      <c r="C439" s="432">
        <v>7164</v>
      </c>
      <c r="D439" s="432"/>
      <c r="E439" s="674">
        <v>80.6938499662086</v>
      </c>
      <c r="F439" s="674">
        <v>121.69186342789196</v>
      </c>
      <c r="G439" s="682"/>
    </row>
    <row r="440" spans="1:7" s="661" customFormat="1" ht="29.25" customHeight="1">
      <c r="A440" s="515" t="s">
        <v>506</v>
      </c>
      <c r="B440" s="432">
        <v>2910</v>
      </c>
      <c r="C440" s="432">
        <v>2887</v>
      </c>
      <c r="D440" s="432"/>
      <c r="E440" s="674"/>
      <c r="F440" s="674"/>
      <c r="G440" s="682"/>
    </row>
    <row r="441" spans="1:7" s="661" customFormat="1" ht="29.25" customHeight="1">
      <c r="A441" s="515" t="s">
        <v>164</v>
      </c>
      <c r="B441" s="432">
        <v>1099</v>
      </c>
      <c r="C441" s="432">
        <v>1077</v>
      </c>
      <c r="D441" s="432"/>
      <c r="E441" s="674"/>
      <c r="F441" s="674"/>
      <c r="G441" s="682"/>
    </row>
    <row r="442" spans="1:7" s="661" customFormat="1" ht="29.25" customHeight="1">
      <c r="A442" s="515" t="s">
        <v>507</v>
      </c>
      <c r="B442" s="432">
        <v>1164</v>
      </c>
      <c r="C442" s="432">
        <v>1164</v>
      </c>
      <c r="D442" s="432"/>
      <c r="E442" s="674"/>
      <c r="F442" s="674"/>
      <c r="G442" s="682"/>
    </row>
    <row r="443" spans="1:7" s="661" customFormat="1" ht="29.25" customHeight="1">
      <c r="A443" s="515" t="s">
        <v>508</v>
      </c>
      <c r="B443" s="432">
        <v>267</v>
      </c>
      <c r="C443" s="432">
        <v>267</v>
      </c>
      <c r="D443" s="432"/>
      <c r="E443" s="674"/>
      <c r="F443" s="674"/>
      <c r="G443" s="682"/>
    </row>
    <row r="444" spans="1:7" s="661" customFormat="1" ht="29.25" customHeight="1">
      <c r="A444" s="515" t="s">
        <v>177</v>
      </c>
      <c r="B444" s="432">
        <v>113</v>
      </c>
      <c r="C444" s="432">
        <v>113</v>
      </c>
      <c r="D444" s="432"/>
      <c r="E444" s="674"/>
      <c r="F444" s="674"/>
      <c r="G444" s="682"/>
    </row>
    <row r="445" spans="1:7" s="661" customFormat="1" ht="29.25" customHeight="1">
      <c r="A445" s="515" t="s">
        <v>509</v>
      </c>
      <c r="B445" s="432">
        <v>267</v>
      </c>
      <c r="C445" s="432">
        <v>266</v>
      </c>
      <c r="D445" s="432"/>
      <c r="E445" s="674"/>
      <c r="F445" s="674"/>
      <c r="G445" s="682"/>
    </row>
    <row r="446" spans="1:7" s="661" customFormat="1" ht="29.25" customHeight="1">
      <c r="A446" s="515" t="s">
        <v>510</v>
      </c>
      <c r="B446" s="432">
        <v>2815</v>
      </c>
      <c r="C446" s="432">
        <v>2815</v>
      </c>
      <c r="D446" s="432"/>
      <c r="E446" s="674"/>
      <c r="F446" s="674"/>
      <c r="G446" s="682"/>
    </row>
    <row r="447" spans="1:7" s="661" customFormat="1" ht="29.25" customHeight="1">
      <c r="A447" s="515" t="s">
        <v>164</v>
      </c>
      <c r="B447" s="432">
        <v>1642</v>
      </c>
      <c r="C447" s="432">
        <v>1642</v>
      </c>
      <c r="D447" s="432"/>
      <c r="E447" s="674"/>
      <c r="F447" s="674"/>
      <c r="G447" s="682"/>
    </row>
    <row r="448" spans="1:7" s="661" customFormat="1" ht="29.25" customHeight="1">
      <c r="A448" s="515" t="s">
        <v>511</v>
      </c>
      <c r="B448" s="432">
        <v>1173</v>
      </c>
      <c r="C448" s="432">
        <v>1173</v>
      </c>
      <c r="D448" s="432"/>
      <c r="E448" s="674"/>
      <c r="F448" s="674"/>
      <c r="G448" s="682"/>
    </row>
    <row r="449" spans="1:7" s="661" customFormat="1" ht="29.25" customHeight="1">
      <c r="A449" s="515" t="s">
        <v>512</v>
      </c>
      <c r="B449" s="432">
        <v>1214</v>
      </c>
      <c r="C449" s="432">
        <v>1214</v>
      </c>
      <c r="D449" s="432"/>
      <c r="E449" s="674"/>
      <c r="F449" s="674"/>
      <c r="G449" s="682"/>
    </row>
    <row r="450" spans="1:7" s="661" customFormat="1" ht="29.25" customHeight="1">
      <c r="A450" s="515" t="s">
        <v>164</v>
      </c>
      <c r="B450" s="432">
        <v>5</v>
      </c>
      <c r="C450" s="432">
        <v>5</v>
      </c>
      <c r="D450" s="432"/>
      <c r="E450" s="674"/>
      <c r="F450" s="674"/>
      <c r="G450" s="682"/>
    </row>
    <row r="451" spans="1:7" s="661" customFormat="1" ht="29.25" customHeight="1">
      <c r="A451" s="515" t="s">
        <v>513</v>
      </c>
      <c r="B451" s="432">
        <v>1209</v>
      </c>
      <c r="C451" s="432">
        <v>1209</v>
      </c>
      <c r="D451" s="432"/>
      <c r="E451" s="674"/>
      <c r="F451" s="674"/>
      <c r="G451" s="682"/>
    </row>
    <row r="452" spans="1:7" s="661" customFormat="1" ht="29.25" customHeight="1">
      <c r="A452" s="515" t="s">
        <v>514</v>
      </c>
      <c r="B452" s="432">
        <v>403</v>
      </c>
      <c r="C452" s="432">
        <v>207</v>
      </c>
      <c r="D452" s="432"/>
      <c r="E452" s="674"/>
      <c r="F452" s="674"/>
      <c r="G452" s="682"/>
    </row>
    <row r="453" spans="1:7" s="661" customFormat="1" ht="29.25" customHeight="1">
      <c r="A453" s="515" t="s">
        <v>164</v>
      </c>
      <c r="B453" s="432">
        <v>155</v>
      </c>
      <c r="C453" s="432">
        <v>155</v>
      </c>
      <c r="D453" s="432"/>
      <c r="E453" s="674"/>
      <c r="F453" s="674"/>
      <c r="G453" s="682"/>
    </row>
    <row r="454" spans="1:7" s="661" customFormat="1" ht="29.25" customHeight="1">
      <c r="A454" s="515" t="s">
        <v>515</v>
      </c>
      <c r="B454" s="432">
        <v>3</v>
      </c>
      <c r="C454" s="432">
        <v>3</v>
      </c>
      <c r="D454" s="432"/>
      <c r="E454" s="674"/>
      <c r="F454" s="674"/>
      <c r="G454" s="682"/>
    </row>
    <row r="455" spans="1:7" s="661" customFormat="1" ht="29.25" customHeight="1">
      <c r="A455" s="515" t="s">
        <v>516</v>
      </c>
      <c r="B455" s="432">
        <v>245</v>
      </c>
      <c r="C455" s="432">
        <v>49</v>
      </c>
      <c r="D455" s="432"/>
      <c r="E455" s="674"/>
      <c r="F455" s="674"/>
      <c r="G455" s="682"/>
    </row>
    <row r="456" spans="1:7" s="661" customFormat="1" ht="29.25" customHeight="1">
      <c r="A456" s="515" t="s">
        <v>517</v>
      </c>
      <c r="B456" s="432">
        <v>200</v>
      </c>
      <c r="C456" s="432"/>
      <c r="D456" s="432"/>
      <c r="E456" s="674"/>
      <c r="F456" s="674"/>
      <c r="G456" s="682"/>
    </row>
    <row r="457" spans="1:7" s="661" customFormat="1" ht="29.25" customHeight="1">
      <c r="A457" s="515" t="s">
        <v>518</v>
      </c>
      <c r="B457" s="432">
        <v>200</v>
      </c>
      <c r="C457" s="432"/>
      <c r="D457" s="432"/>
      <c r="E457" s="674"/>
      <c r="F457" s="674"/>
      <c r="G457" s="682"/>
    </row>
    <row r="458" spans="1:7" s="661" customFormat="1" ht="29.25" customHeight="1">
      <c r="A458" s="515" t="s">
        <v>519</v>
      </c>
      <c r="B458" s="432">
        <v>136</v>
      </c>
      <c r="C458" s="432">
        <v>25</v>
      </c>
      <c r="D458" s="432"/>
      <c r="E458" s="674"/>
      <c r="F458" s="674"/>
      <c r="G458" s="682"/>
    </row>
    <row r="459" spans="1:7" s="661" customFormat="1" ht="29.25" customHeight="1">
      <c r="A459" s="515" t="s">
        <v>520</v>
      </c>
      <c r="B459" s="432">
        <v>136</v>
      </c>
      <c r="C459" s="432">
        <v>25</v>
      </c>
      <c r="D459" s="432"/>
      <c r="E459" s="674"/>
      <c r="F459" s="674"/>
      <c r="G459" s="682"/>
    </row>
    <row r="460" spans="1:7" s="661" customFormat="1" ht="29.25" customHeight="1">
      <c r="A460" s="515" t="s">
        <v>521</v>
      </c>
      <c r="B460" s="432">
        <v>1200</v>
      </c>
      <c r="C460" s="432">
        <v>16</v>
      </c>
      <c r="D460" s="432"/>
      <c r="E460" s="674"/>
      <c r="F460" s="674"/>
      <c r="G460" s="682"/>
    </row>
    <row r="461" spans="1:7" s="661" customFormat="1" ht="29.25" customHeight="1">
      <c r="A461" s="515" t="s">
        <v>522</v>
      </c>
      <c r="B461" s="432">
        <v>1200</v>
      </c>
      <c r="C461" s="432">
        <v>16</v>
      </c>
      <c r="D461" s="432"/>
      <c r="E461" s="674"/>
      <c r="F461" s="674"/>
      <c r="G461" s="682"/>
    </row>
    <row r="462" spans="1:7" s="661" customFormat="1" ht="29.25" customHeight="1">
      <c r="A462" s="515" t="s">
        <v>523</v>
      </c>
      <c r="B462" s="432">
        <v>2331</v>
      </c>
      <c r="C462" s="432">
        <v>2331</v>
      </c>
      <c r="D462" s="432">
        <v>799</v>
      </c>
      <c r="E462" s="674">
        <v>100</v>
      </c>
      <c r="F462" s="674">
        <v>-183.25471698113208</v>
      </c>
      <c r="G462" s="682"/>
    </row>
    <row r="463" spans="1:7" s="661" customFormat="1" ht="29.25" customHeight="1">
      <c r="A463" s="515" t="s">
        <v>524</v>
      </c>
      <c r="B463" s="432">
        <v>2331</v>
      </c>
      <c r="C463" s="432">
        <v>2331</v>
      </c>
      <c r="D463" s="432">
        <v>799</v>
      </c>
      <c r="E463" s="674"/>
      <c r="F463" s="674"/>
      <c r="G463" s="682"/>
    </row>
    <row r="464" spans="1:7" s="661" customFormat="1" ht="29.25" customHeight="1">
      <c r="A464" s="515" t="s">
        <v>525</v>
      </c>
      <c r="B464" s="432">
        <v>2331</v>
      </c>
      <c r="C464" s="432">
        <v>2331</v>
      </c>
      <c r="D464" s="432">
        <v>799</v>
      </c>
      <c r="E464" s="674"/>
      <c r="F464" s="674"/>
      <c r="G464" s="682"/>
    </row>
    <row r="465" spans="1:7" s="661" customFormat="1" ht="29.25" customHeight="1">
      <c r="A465" s="515" t="s">
        <v>72</v>
      </c>
      <c r="B465" s="432">
        <v>24951</v>
      </c>
      <c r="C465" s="432">
        <v>24951</v>
      </c>
      <c r="D465" s="432"/>
      <c r="E465" s="674">
        <v>100</v>
      </c>
      <c r="F465" s="674">
        <v>108.61483545185445</v>
      </c>
      <c r="G465" s="515"/>
    </row>
    <row r="466" spans="1:7" s="661" customFormat="1" ht="29.25" customHeight="1">
      <c r="A466" s="515" t="s">
        <v>526</v>
      </c>
      <c r="B466" s="432">
        <v>24951</v>
      </c>
      <c r="C466" s="432">
        <v>24951</v>
      </c>
      <c r="D466" s="432"/>
      <c r="E466" s="683"/>
      <c r="F466" s="682"/>
      <c r="G466" s="682"/>
    </row>
    <row r="467" spans="1:7" s="661" customFormat="1" ht="29.25" customHeight="1">
      <c r="A467" s="515" t="s">
        <v>527</v>
      </c>
      <c r="B467" s="432">
        <v>24939</v>
      </c>
      <c r="C467" s="432">
        <v>24939</v>
      </c>
      <c r="D467" s="432"/>
      <c r="E467" s="683"/>
      <c r="F467" s="682"/>
      <c r="G467" s="682"/>
    </row>
    <row r="468" spans="1:7" s="661" customFormat="1" ht="29.25" customHeight="1">
      <c r="A468" s="515" t="s">
        <v>528</v>
      </c>
      <c r="B468" s="432">
        <v>12</v>
      </c>
      <c r="C468" s="432">
        <v>12</v>
      </c>
      <c r="D468" s="432"/>
      <c r="E468" s="683"/>
      <c r="F468" s="682"/>
      <c r="G468" s="682"/>
    </row>
    <row r="469" spans="1:7" s="661" customFormat="1" ht="29.25" customHeight="1">
      <c r="A469" s="515" t="s">
        <v>529</v>
      </c>
      <c r="B469" s="432">
        <v>132</v>
      </c>
      <c r="C469" s="432">
        <v>132</v>
      </c>
      <c r="D469" s="432"/>
      <c r="E469" s="674">
        <v>100</v>
      </c>
      <c r="F469" s="674">
        <v>72.92817679558011</v>
      </c>
      <c r="G469" s="682"/>
    </row>
    <row r="470" spans="1:7" s="661" customFormat="1" ht="29.25" customHeight="1">
      <c r="A470" s="515" t="s">
        <v>530</v>
      </c>
      <c r="B470" s="432">
        <v>132</v>
      </c>
      <c r="C470" s="432">
        <v>132</v>
      </c>
      <c r="D470" s="432"/>
      <c r="E470" s="683"/>
      <c r="F470" s="682"/>
      <c r="G470" s="682"/>
    </row>
  </sheetData>
  <sheetProtection/>
  <autoFilter ref="A3:G470"/>
  <mergeCells count="1">
    <mergeCell ref="A1:G1"/>
  </mergeCells>
  <printOptions horizontalCentered="1"/>
  <pageMargins left="0.9798611111111111" right="0.9798611111111111" top="1.1805555555555556" bottom="0.9798611111111111" header="0.5118055555555555" footer="0.7909722222222222"/>
  <pageSetup firstPageNumber="10" useFirstPageNumber="1" fitToHeight="0" horizontalDpi="600" verticalDpi="600" orientation="landscape" paperSize="9" scale="84"/>
  <headerFooter>
    <oddFooter>&amp;C— &amp;P —</oddFooter>
  </headerFooter>
</worksheet>
</file>

<file path=xl/worksheets/sheet6.xml><?xml version="1.0" encoding="utf-8"?>
<worksheet xmlns="http://schemas.openxmlformats.org/spreadsheetml/2006/main" xmlns:r="http://schemas.openxmlformats.org/officeDocument/2006/relationships">
  <sheetPr>
    <tabColor theme="0"/>
  </sheetPr>
  <dimension ref="A1:G9"/>
  <sheetViews>
    <sheetView view="pageBreakPreview" zoomScaleSheetLayoutView="100" workbookViewId="0" topLeftCell="A1">
      <selection activeCell="G15" sqref="G15"/>
    </sheetView>
  </sheetViews>
  <sheetFormatPr defaultColWidth="8.625" defaultRowHeight="14.25"/>
  <cols>
    <col min="1" max="1" width="39.25390625" style="0" customWidth="1"/>
    <col min="2" max="2" width="18.75390625" style="0" customWidth="1"/>
    <col min="3" max="3" width="16.00390625" style="0" customWidth="1"/>
    <col min="4" max="4" width="15.00390625" style="0" customWidth="1"/>
    <col min="5" max="5" width="16.125" style="0" customWidth="1"/>
    <col min="6" max="6" width="20.25390625" style="0" customWidth="1"/>
    <col min="7" max="7" width="13.375" style="0" customWidth="1"/>
  </cols>
  <sheetData>
    <row r="1" spans="1:7" ht="29.25" customHeight="1">
      <c r="A1" s="404" t="s">
        <v>531</v>
      </c>
      <c r="B1" s="404"/>
      <c r="C1" s="404"/>
      <c r="D1" s="404"/>
      <c r="E1" s="404"/>
      <c r="F1" s="404"/>
      <c r="G1" s="404"/>
    </row>
    <row r="2" spans="1:7" ht="18.75" customHeight="1">
      <c r="A2" s="545" t="s">
        <v>532</v>
      </c>
      <c r="B2" s="546"/>
      <c r="C2" s="546"/>
      <c r="D2" s="546"/>
      <c r="E2" s="653"/>
      <c r="F2" s="653"/>
      <c r="G2" s="654" t="s">
        <v>2</v>
      </c>
    </row>
    <row r="3" spans="1:7" ht="42.75" customHeight="1">
      <c r="A3" s="375" t="s">
        <v>3</v>
      </c>
      <c r="B3" s="375" t="s">
        <v>4</v>
      </c>
      <c r="C3" s="375" t="s">
        <v>5</v>
      </c>
      <c r="D3" s="375" t="s">
        <v>159</v>
      </c>
      <c r="E3" s="431" t="s">
        <v>533</v>
      </c>
      <c r="F3" s="655" t="s">
        <v>534</v>
      </c>
      <c r="G3" s="375" t="s">
        <v>142</v>
      </c>
    </row>
    <row r="4" spans="1:7" ht="42.75" customHeight="1">
      <c r="A4" s="637" t="s">
        <v>535</v>
      </c>
      <c r="B4" s="435">
        <v>231448</v>
      </c>
      <c r="C4" s="435">
        <v>117536</v>
      </c>
      <c r="D4" s="435">
        <v>10961</v>
      </c>
      <c r="E4" s="651">
        <v>50.78289723825654</v>
      </c>
      <c r="F4" s="651">
        <v>93.28772233378044</v>
      </c>
      <c r="G4" s="625"/>
    </row>
    <row r="5" spans="1:7" ht="42.75" customHeight="1">
      <c r="A5" s="536" t="s">
        <v>33</v>
      </c>
      <c r="B5" s="432">
        <v>201962</v>
      </c>
      <c r="C5" s="432">
        <v>104377</v>
      </c>
      <c r="D5" s="432">
        <v>9018</v>
      </c>
      <c r="E5" s="645">
        <v>51.681504441429574</v>
      </c>
      <c r="F5" s="645">
        <v>101.42354633084578</v>
      </c>
      <c r="G5" s="656"/>
    </row>
    <row r="6" spans="1:7" ht="42.75" customHeight="1">
      <c r="A6" s="536" t="s">
        <v>34</v>
      </c>
      <c r="B6" s="432">
        <v>10000</v>
      </c>
      <c r="C6" s="432">
        <v>4061</v>
      </c>
      <c r="D6" s="432">
        <v>775</v>
      </c>
      <c r="E6" s="645">
        <v>40.61</v>
      </c>
      <c r="F6" s="645">
        <v>40.87157809983897</v>
      </c>
      <c r="G6" s="656"/>
    </row>
    <row r="7" spans="1:7" ht="42.75" customHeight="1">
      <c r="A7" s="536" t="s">
        <v>35</v>
      </c>
      <c r="B7" s="432">
        <v>17348</v>
      </c>
      <c r="C7" s="432">
        <v>6777</v>
      </c>
      <c r="D7" s="432">
        <v>1050</v>
      </c>
      <c r="E7" s="645">
        <v>39.06502190454231</v>
      </c>
      <c r="F7" s="645">
        <v>60.71492564056621</v>
      </c>
      <c r="G7" s="342"/>
    </row>
    <row r="8" spans="1:7" ht="42.75" customHeight="1">
      <c r="A8" s="536" t="s">
        <v>36</v>
      </c>
      <c r="B8" s="432">
        <v>838</v>
      </c>
      <c r="C8" s="432">
        <v>865</v>
      </c>
      <c r="D8" s="432">
        <v>118</v>
      </c>
      <c r="E8" s="645">
        <v>103.2219570405728</v>
      </c>
      <c r="F8" s="645">
        <v>119.14600550964187</v>
      </c>
      <c r="G8" s="342"/>
    </row>
    <row r="9" spans="1:7" ht="42.75" customHeight="1">
      <c r="A9" s="536" t="s">
        <v>37</v>
      </c>
      <c r="B9" s="432">
        <v>1300</v>
      </c>
      <c r="C9" s="432">
        <v>1456</v>
      </c>
      <c r="D9" s="432"/>
      <c r="E9" s="645">
        <v>112.00000000000001</v>
      </c>
      <c r="F9" s="645">
        <v>115.83134447096262</v>
      </c>
      <c r="G9" s="377"/>
    </row>
  </sheetData>
  <sheetProtection/>
  <mergeCells count="1">
    <mergeCell ref="A1:G1"/>
  </mergeCells>
  <printOptions horizontalCentered="1"/>
  <pageMargins left="0.9798611111111111" right="0.9798611111111111" top="1.1805555555555556" bottom="0.9798611111111111" header="0.5118055555555555" footer="0.7909722222222222"/>
  <pageSetup firstPageNumber="44" useFirstPageNumber="1" fitToHeight="0" horizontalDpi="600" verticalDpi="600" orientation="landscape" paperSize="9" scale="84"/>
  <headerFooter>
    <oddFooter>&amp;C— &amp;P —</oddFooter>
  </headerFooter>
</worksheet>
</file>

<file path=xl/worksheets/sheet7.xml><?xml version="1.0" encoding="utf-8"?>
<worksheet xmlns="http://schemas.openxmlformats.org/spreadsheetml/2006/main" xmlns:r="http://schemas.openxmlformats.org/officeDocument/2006/relationships">
  <sheetPr>
    <tabColor theme="0"/>
  </sheetPr>
  <dimension ref="A1:G33"/>
  <sheetViews>
    <sheetView showGridLines="0" view="pageBreakPreview" zoomScale="85" zoomScaleSheetLayoutView="85" workbookViewId="0" topLeftCell="A1">
      <pane xSplit="1" ySplit="4" topLeftCell="B29" activePane="bottomRight" state="frozen"/>
      <selection pane="bottomRight" activeCell="G51" sqref="G51"/>
    </sheetView>
  </sheetViews>
  <sheetFormatPr defaultColWidth="9.00390625" defaultRowHeight="14.25"/>
  <cols>
    <col min="1" max="1" width="46.25390625" style="0" customWidth="1"/>
    <col min="2" max="3" width="12.75390625" style="21" customWidth="1"/>
    <col min="4" max="4" width="14.375" style="21" customWidth="1"/>
    <col min="5" max="5" width="11.625" style="0" customWidth="1"/>
    <col min="6" max="6" width="13.625" style="0" customWidth="1"/>
    <col min="7" max="7" width="27.00390625" style="649" customWidth="1"/>
  </cols>
  <sheetData>
    <row r="1" spans="1:7" s="648" customFormat="1" ht="29.25" customHeight="1">
      <c r="A1" s="404" t="s">
        <v>536</v>
      </c>
      <c r="B1" s="382"/>
      <c r="C1" s="382"/>
      <c r="D1" s="382"/>
      <c r="E1" s="404"/>
      <c r="F1" s="404"/>
      <c r="G1" s="404"/>
    </row>
    <row r="2" spans="1:7" ht="18.75" customHeight="1">
      <c r="A2" s="545" t="s">
        <v>537</v>
      </c>
      <c r="B2" s="546"/>
      <c r="C2" s="546"/>
      <c r="D2" s="546"/>
      <c r="E2" s="546"/>
      <c r="F2" s="546"/>
      <c r="G2" s="650" t="s">
        <v>2</v>
      </c>
    </row>
    <row r="3" spans="1:7" s="400" customFormat="1" ht="33.75" customHeight="1">
      <c r="A3" s="406" t="s">
        <v>43</v>
      </c>
      <c r="B3" s="530" t="s">
        <v>158</v>
      </c>
      <c r="C3" s="530" t="s">
        <v>45</v>
      </c>
      <c r="D3" s="375" t="s">
        <v>159</v>
      </c>
      <c r="E3" s="375" t="s">
        <v>160</v>
      </c>
      <c r="F3" s="375" t="s">
        <v>161</v>
      </c>
      <c r="G3" s="375" t="s">
        <v>8</v>
      </c>
    </row>
    <row r="4" spans="1:7" s="401" customFormat="1" ht="27.75" customHeight="1">
      <c r="A4" s="637" t="s">
        <v>538</v>
      </c>
      <c r="B4" s="435">
        <v>200627</v>
      </c>
      <c r="C4" s="435">
        <v>178959</v>
      </c>
      <c r="D4" s="435">
        <v>7686</v>
      </c>
      <c r="E4" s="651">
        <v>89.19985844377875</v>
      </c>
      <c r="F4" s="651">
        <v>138.1538722826087</v>
      </c>
      <c r="G4" s="625"/>
    </row>
    <row r="5" spans="1:7" s="401" customFormat="1" ht="27.75" customHeight="1">
      <c r="A5" s="536" t="s">
        <v>539</v>
      </c>
      <c r="B5" s="432">
        <v>117955</v>
      </c>
      <c r="C5" s="432">
        <v>111255</v>
      </c>
      <c r="D5" s="432">
        <v>2682</v>
      </c>
      <c r="E5" s="645">
        <v>94.3198677461744</v>
      </c>
      <c r="F5" s="645">
        <v>189.0805574439157</v>
      </c>
      <c r="G5" s="625"/>
    </row>
    <row r="6" spans="1:7" s="401" customFormat="1" ht="27.75" customHeight="1">
      <c r="A6" s="652" t="s">
        <v>540</v>
      </c>
      <c r="B6" s="432">
        <v>102540</v>
      </c>
      <c r="C6" s="432">
        <v>99087</v>
      </c>
      <c r="D6" s="432">
        <v>1907</v>
      </c>
      <c r="E6" s="645">
        <v>96.63253364540667</v>
      </c>
      <c r="F6" s="645">
        <v>198.98985841952003</v>
      </c>
      <c r="G6" s="625"/>
    </row>
    <row r="7" spans="1:7" s="401" customFormat="1" ht="27.75" customHeight="1">
      <c r="A7" s="652" t="s">
        <v>541</v>
      </c>
      <c r="B7" s="432">
        <v>17666</v>
      </c>
      <c r="C7" s="432">
        <v>17666</v>
      </c>
      <c r="D7" s="432"/>
      <c r="E7" s="645"/>
      <c r="F7" s="645"/>
      <c r="G7" s="625"/>
    </row>
    <row r="8" spans="1:7" s="401" customFormat="1" ht="27.75" customHeight="1">
      <c r="A8" s="652" t="s">
        <v>542</v>
      </c>
      <c r="B8" s="432">
        <v>84874</v>
      </c>
      <c r="C8" s="432">
        <v>81421</v>
      </c>
      <c r="D8" s="432">
        <v>1907</v>
      </c>
      <c r="E8" s="645"/>
      <c r="F8" s="645"/>
      <c r="G8" s="625"/>
    </row>
    <row r="9" spans="1:7" s="401" customFormat="1" ht="27.75" customHeight="1">
      <c r="A9" s="652" t="s">
        <v>543</v>
      </c>
      <c r="B9" s="432">
        <v>7840</v>
      </c>
      <c r="C9" s="432">
        <v>5597</v>
      </c>
      <c r="D9" s="432"/>
      <c r="E9" s="645">
        <v>71.39030612244898</v>
      </c>
      <c r="F9" s="645">
        <v>11194</v>
      </c>
      <c r="G9" s="625"/>
    </row>
    <row r="10" spans="1:7" s="401" customFormat="1" ht="27.75" customHeight="1">
      <c r="A10" s="536" t="s">
        <v>544</v>
      </c>
      <c r="B10" s="432">
        <v>7840</v>
      </c>
      <c r="C10" s="432">
        <v>5597</v>
      </c>
      <c r="D10" s="432"/>
      <c r="E10" s="645"/>
      <c r="F10" s="645"/>
      <c r="G10" s="625"/>
    </row>
    <row r="11" spans="1:7" s="401" customFormat="1" ht="27.75" customHeight="1">
      <c r="A11" s="536" t="s">
        <v>545</v>
      </c>
      <c r="B11" s="432">
        <v>19</v>
      </c>
      <c r="C11" s="432"/>
      <c r="D11" s="432"/>
      <c r="E11" s="645"/>
      <c r="F11" s="645"/>
      <c r="G11" s="625"/>
    </row>
    <row r="12" spans="1:7" s="401" customFormat="1" ht="27.75" customHeight="1">
      <c r="A12" s="652" t="s">
        <v>546</v>
      </c>
      <c r="B12" s="432">
        <v>6256</v>
      </c>
      <c r="C12" s="432">
        <v>5271</v>
      </c>
      <c r="D12" s="432">
        <v>775</v>
      </c>
      <c r="E12" s="645">
        <v>84.25511508951406</v>
      </c>
      <c r="F12" s="645">
        <v>104.52111838191553</v>
      </c>
      <c r="G12" s="625"/>
    </row>
    <row r="13" spans="1:7" s="401" customFormat="1" ht="27.75" customHeight="1">
      <c r="A13" s="652" t="s">
        <v>547</v>
      </c>
      <c r="B13" s="432">
        <v>500</v>
      </c>
      <c r="C13" s="432">
        <v>500</v>
      </c>
      <c r="D13" s="432"/>
      <c r="E13" s="645"/>
      <c r="F13" s="645"/>
      <c r="G13" s="625"/>
    </row>
    <row r="14" spans="1:7" s="401" customFormat="1" ht="27.75" customHeight="1">
      <c r="A14" s="652" t="s">
        <v>548</v>
      </c>
      <c r="B14" s="432">
        <v>60</v>
      </c>
      <c r="C14" s="432">
        <v>60</v>
      </c>
      <c r="D14" s="432"/>
      <c r="E14" s="645"/>
      <c r="F14" s="645"/>
      <c r="G14" s="625"/>
    </row>
    <row r="15" spans="1:7" s="401" customFormat="1" ht="27.75" customHeight="1">
      <c r="A15" s="536" t="s">
        <v>549</v>
      </c>
      <c r="B15" s="432">
        <v>5696</v>
      </c>
      <c r="C15" s="432">
        <v>4711</v>
      </c>
      <c r="D15" s="432">
        <v>775</v>
      </c>
      <c r="E15" s="645"/>
      <c r="F15" s="645"/>
      <c r="G15" s="625"/>
    </row>
    <row r="16" spans="1:7" s="401" customFormat="1" ht="27.75" customHeight="1">
      <c r="A16" s="536" t="s">
        <v>550</v>
      </c>
      <c r="B16" s="432">
        <v>1300</v>
      </c>
      <c r="C16" s="432">
        <v>1300</v>
      </c>
      <c r="D16" s="432"/>
      <c r="E16" s="645">
        <v>100</v>
      </c>
      <c r="F16" s="645">
        <v>103.42084327764518</v>
      </c>
      <c r="G16" s="625"/>
    </row>
    <row r="17" spans="1:7" s="401" customFormat="1" ht="27.75" customHeight="1">
      <c r="A17" s="536" t="s">
        <v>551</v>
      </c>
      <c r="B17" s="432">
        <v>1300</v>
      </c>
      <c r="C17" s="432">
        <v>1300</v>
      </c>
      <c r="D17" s="432"/>
      <c r="E17" s="645"/>
      <c r="F17" s="645"/>
      <c r="G17" s="625"/>
    </row>
    <row r="18" spans="1:7" s="401" customFormat="1" ht="27.75" customHeight="1">
      <c r="A18" s="536" t="s">
        <v>552</v>
      </c>
      <c r="B18" s="432">
        <v>1065</v>
      </c>
      <c r="C18" s="432">
        <v>1065</v>
      </c>
      <c r="D18" s="432"/>
      <c r="E18" s="645">
        <v>100</v>
      </c>
      <c r="F18" s="645">
        <v>94.7508896797153</v>
      </c>
      <c r="G18" s="625"/>
    </row>
    <row r="19" spans="1:7" s="401" customFormat="1" ht="27.75" customHeight="1">
      <c r="A19" s="536" t="s">
        <v>553</v>
      </c>
      <c r="B19" s="432">
        <v>1065</v>
      </c>
      <c r="C19" s="432">
        <v>1065</v>
      </c>
      <c r="D19" s="432"/>
      <c r="E19" s="645">
        <v>100</v>
      </c>
      <c r="F19" s="645">
        <v>94.7508896797153</v>
      </c>
      <c r="G19" s="625"/>
    </row>
    <row r="20" spans="1:7" s="401" customFormat="1" ht="27.75" customHeight="1">
      <c r="A20" s="536" t="s">
        <v>554</v>
      </c>
      <c r="B20" s="432">
        <v>121</v>
      </c>
      <c r="C20" s="432">
        <v>121</v>
      </c>
      <c r="D20" s="432"/>
      <c r="E20" s="645"/>
      <c r="F20" s="645"/>
      <c r="G20" s="625"/>
    </row>
    <row r="21" spans="1:7" s="401" customFormat="1" ht="27.75" customHeight="1">
      <c r="A21" s="536" t="s">
        <v>555</v>
      </c>
      <c r="B21" s="432">
        <v>944</v>
      </c>
      <c r="C21" s="432">
        <v>944</v>
      </c>
      <c r="D21" s="432"/>
      <c r="E21" s="645"/>
      <c r="F21" s="645"/>
      <c r="G21" s="625"/>
    </row>
    <row r="22" spans="1:7" s="401" customFormat="1" ht="27.75" customHeight="1">
      <c r="A22" s="536" t="s">
        <v>556</v>
      </c>
      <c r="B22" s="432">
        <v>71803</v>
      </c>
      <c r="C22" s="432">
        <v>56835</v>
      </c>
      <c r="D22" s="432"/>
      <c r="E22" s="645">
        <v>79.15407434229768</v>
      </c>
      <c r="F22" s="645">
        <v>132.402273680287</v>
      </c>
      <c r="G22" s="625"/>
    </row>
    <row r="23" spans="1:7" s="401" customFormat="1" ht="27.75" customHeight="1">
      <c r="A23" s="536" t="s">
        <v>557</v>
      </c>
      <c r="B23" s="432">
        <v>335</v>
      </c>
      <c r="C23" s="432">
        <v>335</v>
      </c>
      <c r="D23" s="432"/>
      <c r="E23" s="645">
        <v>100</v>
      </c>
      <c r="F23" s="645">
        <v>37.263626251390434</v>
      </c>
      <c r="G23" s="625"/>
    </row>
    <row r="24" spans="1:7" s="401" customFormat="1" ht="27.75" customHeight="1">
      <c r="A24" s="536" t="s">
        <v>558</v>
      </c>
      <c r="B24" s="432">
        <v>335</v>
      </c>
      <c r="C24" s="432">
        <v>335</v>
      </c>
      <c r="D24" s="432"/>
      <c r="E24" s="645"/>
      <c r="F24" s="645"/>
      <c r="G24" s="625"/>
    </row>
    <row r="25" spans="1:7" s="401" customFormat="1" ht="27.75" customHeight="1">
      <c r="A25" s="652" t="s">
        <v>559</v>
      </c>
      <c r="B25" s="432">
        <v>1868</v>
      </c>
      <c r="C25" s="432">
        <v>1577</v>
      </c>
      <c r="D25" s="432"/>
      <c r="E25" s="645">
        <v>84.4218415417559</v>
      </c>
      <c r="F25" s="645">
        <v>67.76966050709068</v>
      </c>
      <c r="G25" s="625"/>
    </row>
    <row r="26" spans="1:7" s="401" customFormat="1" ht="27.75" customHeight="1">
      <c r="A26" s="536" t="s">
        <v>560</v>
      </c>
      <c r="B26" s="432">
        <v>1173</v>
      </c>
      <c r="C26" s="432">
        <v>1162</v>
      </c>
      <c r="D26" s="432"/>
      <c r="E26" s="645"/>
      <c r="F26" s="645"/>
      <c r="G26" s="625"/>
    </row>
    <row r="27" spans="1:7" s="401" customFormat="1" ht="27.75" customHeight="1">
      <c r="A27" s="536" t="s">
        <v>561</v>
      </c>
      <c r="B27" s="432">
        <v>223</v>
      </c>
      <c r="C27" s="432"/>
      <c r="D27" s="432"/>
      <c r="E27" s="645"/>
      <c r="F27" s="645"/>
      <c r="G27" s="625"/>
    </row>
    <row r="28" spans="1:7" s="401" customFormat="1" ht="27.75" customHeight="1">
      <c r="A28" s="536" t="s">
        <v>562</v>
      </c>
      <c r="B28" s="432">
        <v>386</v>
      </c>
      <c r="C28" s="432">
        <v>386</v>
      </c>
      <c r="D28" s="432"/>
      <c r="E28" s="645"/>
      <c r="F28" s="645"/>
      <c r="G28" s="625"/>
    </row>
    <row r="29" spans="1:7" s="401" customFormat="1" ht="27.75" customHeight="1">
      <c r="A29" s="536" t="s">
        <v>563</v>
      </c>
      <c r="B29" s="432">
        <v>1</v>
      </c>
      <c r="C29" s="432">
        <v>1</v>
      </c>
      <c r="D29" s="432"/>
      <c r="E29" s="645"/>
      <c r="F29" s="645"/>
      <c r="G29" s="625"/>
    </row>
    <row r="30" spans="1:7" s="401" customFormat="1" ht="27.75" customHeight="1">
      <c r="A30" s="536" t="s">
        <v>564</v>
      </c>
      <c r="B30" s="432">
        <v>85</v>
      </c>
      <c r="C30" s="432">
        <v>28</v>
      </c>
      <c r="D30" s="432"/>
      <c r="E30" s="645"/>
      <c r="F30" s="645"/>
      <c r="G30" s="625"/>
    </row>
    <row r="31" spans="1:7" s="401" customFormat="1" ht="27.75" customHeight="1">
      <c r="A31" s="536" t="s">
        <v>565</v>
      </c>
      <c r="B31" s="432">
        <v>69600</v>
      </c>
      <c r="C31" s="432">
        <v>54923</v>
      </c>
      <c r="D31" s="432">
        <v>5000</v>
      </c>
      <c r="E31" s="645">
        <v>78.91235632183908</v>
      </c>
      <c r="F31" s="645">
        <v>138.34508816120908</v>
      </c>
      <c r="G31" s="625"/>
    </row>
    <row r="32" spans="1:7" s="401" customFormat="1" ht="27.75" customHeight="1">
      <c r="A32" s="536" t="s">
        <v>566</v>
      </c>
      <c r="B32" s="432">
        <v>9743</v>
      </c>
      <c r="C32" s="432">
        <v>9743</v>
      </c>
      <c r="D32" s="432"/>
      <c r="E32" s="645">
        <v>100</v>
      </c>
      <c r="F32" s="645">
        <v>111.84708988635059</v>
      </c>
      <c r="G32" s="625"/>
    </row>
    <row r="33" spans="1:7" s="401" customFormat="1" ht="27.75" customHeight="1">
      <c r="A33" s="536" t="s">
        <v>567</v>
      </c>
      <c r="B33" s="432">
        <v>61</v>
      </c>
      <c r="C33" s="432">
        <v>61</v>
      </c>
      <c r="D33" s="432">
        <v>4</v>
      </c>
      <c r="E33" s="645">
        <v>100</v>
      </c>
      <c r="F33" s="645"/>
      <c r="G33" s="625"/>
    </row>
  </sheetData>
  <sheetProtection/>
  <mergeCells count="1">
    <mergeCell ref="A1:G1"/>
  </mergeCells>
  <printOptions horizontalCentered="1"/>
  <pageMargins left="0.9798611111111111" right="0.9798611111111111" top="1.1805555555555556" bottom="0.9798611111111111" header="0.5118055555555555" footer="0.7909722222222222"/>
  <pageSetup firstPageNumber="45" useFirstPageNumber="1" fitToHeight="0" horizontalDpi="600" verticalDpi="600" orientation="landscape" paperSize="9" scale="84"/>
  <headerFooter>
    <oddFooter>&amp;C— &amp;P —</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F13"/>
  <sheetViews>
    <sheetView view="pageBreakPreview" zoomScale="85" zoomScaleSheetLayoutView="85" workbookViewId="0" topLeftCell="A1">
      <selection activeCell="K11" sqref="K11"/>
    </sheetView>
  </sheetViews>
  <sheetFormatPr defaultColWidth="9.00390625" defaultRowHeight="14.25"/>
  <cols>
    <col min="1" max="1" width="41.875" style="369" customWidth="1"/>
    <col min="2" max="2" width="16.875" style="369" customWidth="1"/>
    <col min="3" max="3" width="16.125" style="369" customWidth="1"/>
    <col min="4" max="4" width="16.875" style="369" customWidth="1"/>
    <col min="5" max="5" width="18.50390625" style="369" customWidth="1"/>
    <col min="6" max="6" width="28.375" style="369" customWidth="1"/>
    <col min="7" max="16384" width="9.00390625" style="369" customWidth="1"/>
  </cols>
  <sheetData>
    <row r="1" spans="1:6" s="642" customFormat="1" ht="29.25" customHeight="1">
      <c r="A1" s="404" t="s">
        <v>568</v>
      </c>
      <c r="B1" s="404"/>
      <c r="C1" s="404"/>
      <c r="D1" s="404"/>
      <c r="E1" s="404"/>
      <c r="F1" s="404"/>
    </row>
    <row r="2" spans="1:6" s="369" customFormat="1" ht="18.75" customHeight="1">
      <c r="A2" s="371" t="s">
        <v>569</v>
      </c>
      <c r="B2" s="371"/>
      <c r="C2" s="371"/>
      <c r="D2" s="438"/>
      <c r="E2" s="438"/>
      <c r="F2" s="373" t="s">
        <v>2</v>
      </c>
    </row>
    <row r="3" spans="1:6" s="643" customFormat="1" ht="34.5" customHeight="1">
      <c r="A3" s="374" t="s">
        <v>570</v>
      </c>
      <c r="B3" s="374" t="s">
        <v>4</v>
      </c>
      <c r="C3" s="374" t="s">
        <v>571</v>
      </c>
      <c r="D3" s="374" t="s">
        <v>572</v>
      </c>
      <c r="E3" s="374" t="s">
        <v>573</v>
      </c>
      <c r="F3" s="374" t="s">
        <v>95</v>
      </c>
    </row>
    <row r="4" spans="1:6" s="643" customFormat="1" ht="34.5" customHeight="1">
      <c r="A4" s="644" t="s">
        <v>574</v>
      </c>
      <c r="B4" s="432">
        <v>-399</v>
      </c>
      <c r="C4" s="432">
        <v>-399</v>
      </c>
      <c r="D4" s="645">
        <v>100</v>
      </c>
      <c r="E4" s="645">
        <v>-190.9090909090909</v>
      </c>
      <c r="F4" s="646"/>
    </row>
    <row r="5" spans="1:6" s="643" customFormat="1" ht="34.5" customHeight="1">
      <c r="A5" s="376" t="s">
        <v>575</v>
      </c>
      <c r="B5" s="646"/>
      <c r="C5" s="646"/>
      <c r="D5" s="646"/>
      <c r="E5" s="646"/>
      <c r="F5" s="646"/>
    </row>
    <row r="6" spans="1:6" s="643" customFormat="1" ht="34.5" customHeight="1">
      <c r="A6" s="376" t="s">
        <v>576</v>
      </c>
      <c r="B6" s="647"/>
      <c r="C6" s="647"/>
      <c r="D6" s="647"/>
      <c r="E6" s="646"/>
      <c r="F6" s="646"/>
    </row>
    <row r="7" spans="1:6" s="643" customFormat="1" ht="34.5" customHeight="1">
      <c r="A7" s="376" t="s">
        <v>577</v>
      </c>
      <c r="B7" s="647"/>
      <c r="C7" s="647"/>
      <c r="D7" s="647"/>
      <c r="E7" s="646"/>
      <c r="F7" s="646"/>
    </row>
    <row r="8" spans="1:6" s="643" customFormat="1" ht="34.5" customHeight="1">
      <c r="A8" s="376" t="s">
        <v>578</v>
      </c>
      <c r="B8" s="647"/>
      <c r="C8" s="647"/>
      <c r="D8" s="647"/>
      <c r="E8" s="646"/>
      <c r="F8" s="646"/>
    </row>
    <row r="9" spans="1:6" s="643" customFormat="1" ht="34.5" customHeight="1">
      <c r="A9" s="376" t="s">
        <v>579</v>
      </c>
      <c r="B9" s="647"/>
      <c r="C9" s="647"/>
      <c r="D9" s="647"/>
      <c r="E9" s="646"/>
      <c r="F9" s="646"/>
    </row>
    <row r="10" spans="1:6" s="643" customFormat="1" ht="34.5" customHeight="1">
      <c r="A10" s="376" t="s">
        <v>580</v>
      </c>
      <c r="B10" s="432">
        <v>-399</v>
      </c>
      <c r="C10" s="432">
        <v>-399</v>
      </c>
      <c r="D10" s="645">
        <v>100</v>
      </c>
      <c r="E10" s="645">
        <v>-190.9090909090909</v>
      </c>
      <c r="F10" s="646"/>
    </row>
    <row r="11" spans="1:6" s="643" customFormat="1" ht="34.5" customHeight="1">
      <c r="A11" s="644" t="s">
        <v>581</v>
      </c>
      <c r="B11" s="432">
        <v>-399</v>
      </c>
      <c r="C11" s="432"/>
      <c r="D11" s="645"/>
      <c r="E11" s="645"/>
      <c r="F11" s="646"/>
    </row>
    <row r="12" spans="1:6" s="457" customFormat="1" ht="34.5" customHeight="1">
      <c r="A12" s="603" t="s">
        <v>582</v>
      </c>
      <c r="B12" s="376"/>
      <c r="C12" s="376"/>
      <c r="D12" s="376"/>
      <c r="E12" s="376"/>
      <c r="F12" s="376"/>
    </row>
    <row r="13" spans="1:6" s="457" customFormat="1" ht="34.5" customHeight="1">
      <c r="A13" s="603" t="s">
        <v>583</v>
      </c>
      <c r="B13" s="432">
        <v>-399</v>
      </c>
      <c r="C13" s="432"/>
      <c r="D13" s="645"/>
      <c r="E13" s="645"/>
      <c r="F13" s="376"/>
    </row>
  </sheetData>
  <sheetProtection/>
  <mergeCells count="1">
    <mergeCell ref="A1:F1"/>
  </mergeCells>
  <printOptions horizontalCentered="1"/>
  <pageMargins left="0.9798611111111111" right="0.9798611111111111" top="1.1805555555555556" bottom="0.9798611111111111" header="0.5118055555555555" footer="0.7909722222222222"/>
  <pageSetup firstPageNumber="47" useFirstPageNumber="1" fitToHeight="0" fitToWidth="1" horizontalDpi="600" verticalDpi="600" orientation="landscape" paperSize="9" scale="84"/>
  <headerFooter>
    <oddFooter>&amp;C— &amp;P —</oddFooter>
  </headerFooter>
</worksheet>
</file>

<file path=xl/worksheets/sheet9.xml><?xml version="1.0" encoding="utf-8"?>
<worksheet xmlns="http://schemas.openxmlformats.org/spreadsheetml/2006/main" xmlns:r="http://schemas.openxmlformats.org/officeDocument/2006/relationships">
  <sheetPr>
    <tabColor theme="0"/>
  </sheetPr>
  <dimension ref="A1:IP40"/>
  <sheetViews>
    <sheetView showZeros="0" view="pageBreakPreview" zoomScaleSheetLayoutView="100" workbookViewId="0" topLeftCell="A1">
      <selection activeCell="L39" sqref="L39"/>
    </sheetView>
  </sheetViews>
  <sheetFormatPr defaultColWidth="8.00390625" defaultRowHeight="14.25"/>
  <cols>
    <col min="1" max="1" width="31.75390625" style="347" customWidth="1"/>
    <col min="2" max="2" width="11.75390625" style="347" customWidth="1"/>
    <col min="3" max="3" width="10.00390625" style="347" customWidth="1"/>
    <col min="4" max="4" width="10.00390625" style="345" customWidth="1"/>
    <col min="5" max="5" width="29.25390625" style="345" customWidth="1"/>
    <col min="6" max="6" width="10.25390625" style="345" customWidth="1"/>
    <col min="7" max="7" width="11.75390625" style="345" customWidth="1"/>
    <col min="8" max="8" width="10.625" style="345" customWidth="1"/>
    <col min="9" max="9" width="13.125" style="347" customWidth="1"/>
    <col min="10" max="250" width="8.00390625" style="347" customWidth="1"/>
    <col min="251" max="251" width="8.00390625" style="330" customWidth="1"/>
    <col min="252" max="16384" width="8.00390625" style="347" customWidth="1"/>
  </cols>
  <sheetData>
    <row r="1" spans="1:9" s="345" customFormat="1" ht="29.25" customHeight="1">
      <c r="A1" s="334" t="s">
        <v>584</v>
      </c>
      <c r="B1" s="334"/>
      <c r="C1" s="334"/>
      <c r="D1" s="334"/>
      <c r="E1" s="334"/>
      <c r="F1" s="334"/>
      <c r="G1" s="334"/>
      <c r="H1" s="334"/>
      <c r="I1" s="334"/>
    </row>
    <row r="2" spans="1:9" s="347" customFormat="1" ht="18.75" customHeight="1">
      <c r="A2" s="350" t="s">
        <v>585</v>
      </c>
      <c r="B2" s="351"/>
      <c r="C2" s="351"/>
      <c r="D2" s="352"/>
      <c r="E2" s="352"/>
      <c r="F2" s="352"/>
      <c r="G2" s="352"/>
      <c r="H2" s="352"/>
      <c r="I2" s="586" t="s">
        <v>2</v>
      </c>
    </row>
    <row r="3" spans="1:9" s="347" customFormat="1" ht="36" customHeight="1">
      <c r="A3" s="638" t="s">
        <v>91</v>
      </c>
      <c r="B3" s="638" t="s">
        <v>92</v>
      </c>
      <c r="C3" s="638" t="s">
        <v>571</v>
      </c>
      <c r="D3" s="638" t="s">
        <v>586</v>
      </c>
      <c r="E3" s="638" t="s">
        <v>94</v>
      </c>
      <c r="F3" s="638" t="s">
        <v>587</v>
      </c>
      <c r="G3" s="638" t="s">
        <v>571</v>
      </c>
      <c r="H3" s="638" t="s">
        <v>586</v>
      </c>
      <c r="I3" s="641" t="s">
        <v>95</v>
      </c>
    </row>
    <row r="4" spans="1:9" s="346" customFormat="1" ht="27.75" customHeight="1">
      <c r="A4" s="355" t="s">
        <v>96</v>
      </c>
      <c r="B4" s="356">
        <v>22742.06</v>
      </c>
      <c r="C4" s="356">
        <v>25441</v>
      </c>
      <c r="D4" s="357">
        <v>111.86761445533078</v>
      </c>
      <c r="E4" s="639" t="s">
        <v>96</v>
      </c>
      <c r="F4" s="356">
        <v>30724.289999999997</v>
      </c>
      <c r="G4" s="356">
        <v>34645.19</v>
      </c>
      <c r="H4" s="357">
        <v>112.76156422166308</v>
      </c>
      <c r="I4" s="587"/>
    </row>
    <row r="5" spans="1:9" s="346" customFormat="1" ht="27.75" customHeight="1">
      <c r="A5" s="355" t="s">
        <v>97</v>
      </c>
      <c r="B5" s="356">
        <v>20131.57</v>
      </c>
      <c r="C5" s="356">
        <v>21552.94</v>
      </c>
      <c r="D5" s="357">
        <v>107.06040313795695</v>
      </c>
      <c r="E5" s="639" t="s">
        <v>98</v>
      </c>
      <c r="F5" s="356">
        <v>30594.69</v>
      </c>
      <c r="G5" s="356">
        <v>34376.32</v>
      </c>
      <c r="H5" s="357">
        <v>112.36041286903054</v>
      </c>
      <c r="I5" s="361"/>
    </row>
    <row r="6" spans="1:9" s="346" customFormat="1" ht="27.75" customHeight="1">
      <c r="A6" s="355" t="s">
        <v>99</v>
      </c>
      <c r="B6" s="356">
        <v>2141</v>
      </c>
      <c r="C6" s="356">
        <v>2647</v>
      </c>
      <c r="D6" s="357">
        <v>123.633815973844</v>
      </c>
      <c r="E6" s="639" t="s">
        <v>100</v>
      </c>
      <c r="F6" s="356">
        <v>129.6</v>
      </c>
      <c r="G6" s="356">
        <v>268.87</v>
      </c>
      <c r="H6" s="357">
        <v>207.46141975308646</v>
      </c>
      <c r="I6" s="361"/>
    </row>
    <row r="7" spans="1:9" s="346" customFormat="1" ht="27.75" customHeight="1">
      <c r="A7" s="355" t="s">
        <v>101</v>
      </c>
      <c r="B7" s="356">
        <v>369.49</v>
      </c>
      <c r="C7" s="356">
        <v>686.7</v>
      </c>
      <c r="D7" s="357">
        <v>185.85076727380985</v>
      </c>
      <c r="E7" s="639" t="s">
        <v>102</v>
      </c>
      <c r="F7" s="356"/>
      <c r="G7" s="356"/>
      <c r="H7" s="357"/>
      <c r="I7" s="361"/>
    </row>
    <row r="8" spans="1:9" s="346" customFormat="1" ht="27.75" customHeight="1">
      <c r="A8" s="355" t="s">
        <v>103</v>
      </c>
      <c r="B8" s="356">
        <v>100</v>
      </c>
      <c r="C8" s="356">
        <v>512.04</v>
      </c>
      <c r="D8" s="357">
        <v>512.04</v>
      </c>
      <c r="E8" s="640"/>
      <c r="F8" s="356"/>
      <c r="G8" s="356"/>
      <c r="H8" s="357"/>
      <c r="I8" s="361"/>
    </row>
    <row r="9" spans="1:9" s="346" customFormat="1" ht="27.75" customHeight="1">
      <c r="A9" s="355" t="s">
        <v>104</v>
      </c>
      <c r="B9" s="356"/>
      <c r="C9" s="356">
        <v>42.32</v>
      </c>
      <c r="D9" s="357"/>
      <c r="E9" s="640"/>
      <c r="F9" s="356"/>
      <c r="G9" s="356"/>
      <c r="H9" s="357"/>
      <c r="I9" s="361"/>
    </row>
    <row r="10" spans="1:250" s="330" customFormat="1" ht="27.75" customHeight="1">
      <c r="A10" s="358" t="s">
        <v>588</v>
      </c>
      <c r="B10" s="356">
        <v>158495.44</v>
      </c>
      <c r="C10" s="356">
        <v>173563.27</v>
      </c>
      <c r="D10" s="357">
        <v>109.50679085783163</v>
      </c>
      <c r="E10" s="358" t="s">
        <v>588</v>
      </c>
      <c r="F10" s="356">
        <v>132321.96</v>
      </c>
      <c r="G10" s="356">
        <v>144975.99</v>
      </c>
      <c r="H10" s="357">
        <v>109.56306118802956</v>
      </c>
      <c r="I10" s="361"/>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M10" s="347"/>
      <c r="EN10" s="347"/>
      <c r="EO10" s="347"/>
      <c r="EP10" s="347"/>
      <c r="EQ10" s="347"/>
      <c r="ER10" s="347"/>
      <c r="ES10" s="347"/>
      <c r="ET10" s="347"/>
      <c r="EU10" s="347"/>
      <c r="EV10" s="347"/>
      <c r="EW10" s="347"/>
      <c r="EX10" s="347"/>
      <c r="EY10" s="347"/>
      <c r="EZ10" s="347"/>
      <c r="FA10" s="347"/>
      <c r="FB10" s="347"/>
      <c r="FC10" s="347"/>
      <c r="FD10" s="347"/>
      <c r="FE10" s="347"/>
      <c r="FF10" s="347"/>
      <c r="FG10" s="347"/>
      <c r="FH10" s="347"/>
      <c r="FI10" s="347"/>
      <c r="FJ10" s="347"/>
      <c r="FK10" s="347"/>
      <c r="FL10" s="347"/>
      <c r="FM10" s="347"/>
      <c r="FN10" s="347"/>
      <c r="FO10" s="347"/>
      <c r="FP10" s="347"/>
      <c r="FQ10" s="347"/>
      <c r="FR10" s="347"/>
      <c r="FS10" s="347"/>
      <c r="FT10" s="347"/>
      <c r="FU10" s="347"/>
      <c r="FV10" s="347"/>
      <c r="FW10" s="347"/>
      <c r="FX10" s="347"/>
      <c r="FY10" s="347"/>
      <c r="FZ10" s="347"/>
      <c r="GA10" s="347"/>
      <c r="GB10" s="347"/>
      <c r="GC10" s="347"/>
      <c r="GD10" s="347"/>
      <c r="GE10" s="347"/>
      <c r="GF10" s="347"/>
      <c r="GG10" s="347"/>
      <c r="GH10" s="347"/>
      <c r="GI10" s="347"/>
      <c r="GJ10" s="347"/>
      <c r="GK10" s="347"/>
      <c r="GL10" s="347"/>
      <c r="GM10" s="347"/>
      <c r="GN10" s="347"/>
      <c r="GO10" s="347"/>
      <c r="GP10" s="347"/>
      <c r="GQ10" s="347"/>
      <c r="GR10" s="347"/>
      <c r="GS10" s="347"/>
      <c r="GT10" s="347"/>
      <c r="GU10" s="347"/>
      <c r="GV10" s="347"/>
      <c r="GW10" s="347"/>
      <c r="GX10" s="347"/>
      <c r="GY10" s="347"/>
      <c r="GZ10" s="347"/>
      <c r="HA10" s="347"/>
      <c r="HB10" s="347"/>
      <c r="HC10" s="347"/>
      <c r="HD10" s="347"/>
      <c r="HE10" s="347"/>
      <c r="HF10" s="347"/>
      <c r="HG10" s="347"/>
      <c r="HH10" s="347"/>
      <c r="HI10" s="347"/>
      <c r="HJ10" s="347"/>
      <c r="HK10" s="347"/>
      <c r="HL10" s="347"/>
      <c r="HM10" s="347"/>
      <c r="HN10" s="347"/>
      <c r="HO10" s="347"/>
      <c r="HP10" s="347"/>
      <c r="HQ10" s="347"/>
      <c r="HR10" s="347"/>
      <c r="HS10" s="347"/>
      <c r="HT10" s="347"/>
      <c r="HU10" s="347"/>
      <c r="HV10" s="347"/>
      <c r="HW10" s="347"/>
      <c r="HX10" s="347"/>
      <c r="HY10" s="347"/>
      <c r="HZ10" s="347"/>
      <c r="IA10" s="347"/>
      <c r="IB10" s="347"/>
      <c r="IC10" s="347"/>
      <c r="ID10" s="347"/>
      <c r="IE10" s="347"/>
      <c r="IF10" s="347"/>
      <c r="IG10" s="347"/>
      <c r="IH10" s="347"/>
      <c r="II10" s="347"/>
      <c r="IJ10" s="347"/>
      <c r="IK10" s="347"/>
      <c r="IL10" s="347"/>
      <c r="IM10" s="347"/>
      <c r="IN10" s="347"/>
      <c r="IO10" s="347"/>
      <c r="IP10" s="347"/>
    </row>
    <row r="11" spans="1:250" s="330" customFormat="1" ht="27.75" customHeight="1">
      <c r="A11" s="355" t="s">
        <v>112</v>
      </c>
      <c r="B11" s="356">
        <v>155260.44</v>
      </c>
      <c r="C11" s="356">
        <v>166065.79</v>
      </c>
      <c r="D11" s="357">
        <v>106.95949979273536</v>
      </c>
      <c r="E11" s="639" t="s">
        <v>113</v>
      </c>
      <c r="F11" s="356">
        <v>132171.96</v>
      </c>
      <c r="G11" s="356">
        <v>113417.18</v>
      </c>
      <c r="H11" s="357">
        <v>85.81031861826064</v>
      </c>
      <c r="I11" s="361"/>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47"/>
      <c r="DR11" s="347"/>
      <c r="DS11" s="347"/>
      <c r="DT11" s="347"/>
      <c r="DU11" s="347"/>
      <c r="DV11" s="347"/>
      <c r="DW11" s="347"/>
      <c r="DX11" s="347"/>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347"/>
      <c r="GT11" s="347"/>
      <c r="GU11" s="347"/>
      <c r="GV11" s="347"/>
      <c r="GW11" s="347"/>
      <c r="GX11" s="347"/>
      <c r="GY11" s="347"/>
      <c r="GZ11" s="347"/>
      <c r="HA11" s="347"/>
      <c r="HB11" s="347"/>
      <c r="HC11" s="347"/>
      <c r="HD11" s="347"/>
      <c r="HE11" s="347"/>
      <c r="HF11" s="347"/>
      <c r="HG11" s="347"/>
      <c r="HH11" s="347"/>
      <c r="HI11" s="347"/>
      <c r="HJ11" s="347"/>
      <c r="HK11" s="347"/>
      <c r="HL11" s="347"/>
      <c r="HM11" s="347"/>
      <c r="HN11" s="347"/>
      <c r="HO11" s="347"/>
      <c r="HP11" s="347"/>
      <c r="HQ11" s="347"/>
      <c r="HR11" s="347"/>
      <c r="HS11" s="347"/>
      <c r="HT11" s="347"/>
      <c r="HU11" s="347"/>
      <c r="HV11" s="347"/>
      <c r="HW11" s="347"/>
      <c r="HX11" s="347"/>
      <c r="HY11" s="347"/>
      <c r="HZ11" s="347"/>
      <c r="IA11" s="347"/>
      <c r="IB11" s="347"/>
      <c r="IC11" s="347"/>
      <c r="ID11" s="347"/>
      <c r="IE11" s="347"/>
      <c r="IF11" s="347"/>
      <c r="IG11" s="347"/>
      <c r="IH11" s="347"/>
      <c r="II11" s="347"/>
      <c r="IJ11" s="347"/>
      <c r="IK11" s="347"/>
      <c r="IL11" s="347"/>
      <c r="IM11" s="347"/>
      <c r="IN11" s="347"/>
      <c r="IO11" s="347"/>
      <c r="IP11" s="347"/>
    </row>
    <row r="12" spans="1:250" s="330" customFormat="1" ht="27.75" customHeight="1">
      <c r="A12" s="355" t="s">
        <v>99</v>
      </c>
      <c r="B12" s="356"/>
      <c r="C12" s="356">
        <v>4550.45</v>
      </c>
      <c r="D12" s="357"/>
      <c r="E12" s="639" t="s">
        <v>100</v>
      </c>
      <c r="F12" s="356">
        <v>150</v>
      </c>
      <c r="G12" s="356">
        <v>255.29</v>
      </c>
      <c r="H12" s="357">
        <v>170.19333333333333</v>
      </c>
      <c r="I12" s="361"/>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47"/>
      <c r="HO12" s="347"/>
      <c r="HP12" s="347"/>
      <c r="HQ12" s="347"/>
      <c r="HR12" s="347"/>
      <c r="HS12" s="347"/>
      <c r="HT12" s="347"/>
      <c r="HU12" s="347"/>
      <c r="HV12" s="347"/>
      <c r="HW12" s="347"/>
      <c r="HX12" s="347"/>
      <c r="HY12" s="347"/>
      <c r="HZ12" s="347"/>
      <c r="IA12" s="347"/>
      <c r="IB12" s="347"/>
      <c r="IC12" s="347"/>
      <c r="ID12" s="347"/>
      <c r="IE12" s="347"/>
      <c r="IF12" s="347"/>
      <c r="IG12" s="347"/>
      <c r="IH12" s="347"/>
      <c r="II12" s="347"/>
      <c r="IJ12" s="347"/>
      <c r="IK12" s="347"/>
      <c r="IL12" s="347"/>
      <c r="IM12" s="347"/>
      <c r="IN12" s="347"/>
      <c r="IO12" s="347"/>
      <c r="IP12" s="347"/>
    </row>
    <row r="13" spans="1:250" s="330" customFormat="1" ht="27.75" customHeight="1">
      <c r="A13" s="355" t="s">
        <v>101</v>
      </c>
      <c r="B13" s="356">
        <v>3100</v>
      </c>
      <c r="C13" s="356">
        <v>2645.14</v>
      </c>
      <c r="D13" s="357">
        <v>85.32709677419355</v>
      </c>
      <c r="E13" s="639" t="s">
        <v>102</v>
      </c>
      <c r="F13" s="356"/>
      <c r="G13" s="356">
        <v>31303.52</v>
      </c>
      <c r="H13" s="357"/>
      <c r="I13" s="361"/>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347"/>
      <c r="DF13" s="347"/>
      <c r="DG13" s="347"/>
      <c r="DH13" s="347"/>
      <c r="DI13" s="347"/>
      <c r="DJ13" s="347"/>
      <c r="DK13" s="347"/>
      <c r="DL13" s="347"/>
      <c r="DM13" s="347"/>
      <c r="DN13" s="347"/>
      <c r="DO13" s="347"/>
      <c r="DP13" s="347"/>
      <c r="DQ13" s="347"/>
      <c r="DR13" s="347"/>
      <c r="DS13" s="347"/>
      <c r="DT13" s="347"/>
      <c r="DU13" s="347"/>
      <c r="DV13" s="347"/>
      <c r="DW13" s="347"/>
      <c r="DX13" s="347"/>
      <c r="DY13" s="347"/>
      <c r="DZ13" s="347"/>
      <c r="EA13" s="347"/>
      <c r="EB13" s="347"/>
      <c r="EC13" s="347"/>
      <c r="ED13" s="347"/>
      <c r="EE13" s="347"/>
      <c r="EF13" s="347"/>
      <c r="EG13" s="347"/>
      <c r="EH13" s="347"/>
      <c r="EI13" s="347"/>
      <c r="EJ13" s="347"/>
      <c r="EK13" s="347"/>
      <c r="EL13" s="347"/>
      <c r="EM13" s="347"/>
      <c r="EN13" s="347"/>
      <c r="EO13" s="347"/>
      <c r="EP13" s="347"/>
      <c r="EQ13" s="347"/>
      <c r="ER13" s="347"/>
      <c r="ES13" s="347"/>
      <c r="ET13" s="347"/>
      <c r="EU13" s="347"/>
      <c r="EV13" s="347"/>
      <c r="EW13" s="347"/>
      <c r="EX13" s="347"/>
      <c r="EY13" s="347"/>
      <c r="EZ13" s="347"/>
      <c r="FA13" s="347"/>
      <c r="FB13" s="347"/>
      <c r="FC13" s="347"/>
      <c r="FD13" s="347"/>
      <c r="FE13" s="347"/>
      <c r="FF13" s="347"/>
      <c r="FG13" s="347"/>
      <c r="FH13" s="347"/>
      <c r="FI13" s="347"/>
      <c r="FJ13" s="347"/>
      <c r="FK13" s="347"/>
      <c r="FL13" s="347"/>
      <c r="FM13" s="347"/>
      <c r="FN13" s="347"/>
      <c r="FO13" s="347"/>
      <c r="FP13" s="347"/>
      <c r="FQ13" s="347"/>
      <c r="FR13" s="347"/>
      <c r="FS13" s="347"/>
      <c r="FT13" s="347"/>
      <c r="FU13" s="347"/>
      <c r="FV13" s="347"/>
      <c r="FW13" s="347"/>
      <c r="FX13" s="347"/>
      <c r="FY13" s="347"/>
      <c r="FZ13" s="347"/>
      <c r="GA13" s="347"/>
      <c r="GB13" s="347"/>
      <c r="GC13" s="347"/>
      <c r="GD13" s="347"/>
      <c r="GE13" s="347"/>
      <c r="GF13" s="347"/>
      <c r="GG13" s="347"/>
      <c r="GH13" s="347"/>
      <c r="GI13" s="347"/>
      <c r="GJ13" s="347"/>
      <c r="GK13" s="347"/>
      <c r="GL13" s="347"/>
      <c r="GM13" s="347"/>
      <c r="GN13" s="347"/>
      <c r="GO13" s="347"/>
      <c r="GP13" s="347"/>
      <c r="GQ13" s="347"/>
      <c r="GR13" s="347"/>
      <c r="GS13" s="347"/>
      <c r="GT13" s="347"/>
      <c r="GU13" s="347"/>
      <c r="GV13" s="347"/>
      <c r="GW13" s="347"/>
      <c r="GX13" s="347"/>
      <c r="GY13" s="347"/>
      <c r="GZ13" s="347"/>
      <c r="HA13" s="347"/>
      <c r="HB13" s="347"/>
      <c r="HC13" s="347"/>
      <c r="HD13" s="347"/>
      <c r="HE13" s="347"/>
      <c r="HF13" s="347"/>
      <c r="HG13" s="347"/>
      <c r="HH13" s="347"/>
      <c r="HI13" s="347"/>
      <c r="HJ13" s="347"/>
      <c r="HK13" s="347"/>
      <c r="HL13" s="347"/>
      <c r="HM13" s="347"/>
      <c r="HN13" s="347"/>
      <c r="HO13" s="347"/>
      <c r="HP13" s="347"/>
      <c r="HQ13" s="347"/>
      <c r="HR13" s="347"/>
      <c r="HS13" s="347"/>
      <c r="HT13" s="347"/>
      <c r="HU13" s="347"/>
      <c r="HV13" s="347"/>
      <c r="HW13" s="347"/>
      <c r="HX13" s="347"/>
      <c r="HY13" s="347"/>
      <c r="HZ13" s="347"/>
      <c r="IA13" s="347"/>
      <c r="IB13" s="347"/>
      <c r="IC13" s="347"/>
      <c r="ID13" s="347"/>
      <c r="IE13" s="347"/>
      <c r="IF13" s="347"/>
      <c r="IG13" s="347"/>
      <c r="IH13" s="347"/>
      <c r="II13" s="347"/>
      <c r="IJ13" s="347"/>
      <c r="IK13" s="347"/>
      <c r="IL13" s="347"/>
      <c r="IM13" s="347"/>
      <c r="IN13" s="347"/>
      <c r="IO13" s="347"/>
      <c r="IP13" s="347"/>
    </row>
    <row r="14" spans="1:250" s="330" customFormat="1" ht="27.75" customHeight="1">
      <c r="A14" s="355" t="s">
        <v>103</v>
      </c>
      <c r="B14" s="356">
        <v>125</v>
      </c>
      <c r="C14" s="356">
        <v>67.49</v>
      </c>
      <c r="D14" s="357">
        <v>53.992</v>
      </c>
      <c r="E14" s="639"/>
      <c r="F14" s="356"/>
      <c r="G14" s="356"/>
      <c r="H14" s="357"/>
      <c r="I14" s="361"/>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row>
    <row r="15" spans="1:250" s="330" customFormat="1" ht="27.75" customHeight="1">
      <c r="A15" s="355" t="s">
        <v>104</v>
      </c>
      <c r="B15" s="356">
        <v>10</v>
      </c>
      <c r="C15" s="356">
        <v>234.4</v>
      </c>
      <c r="D15" s="357">
        <v>2344</v>
      </c>
      <c r="E15" s="639"/>
      <c r="F15" s="356"/>
      <c r="G15" s="356"/>
      <c r="H15" s="357"/>
      <c r="I15" s="361"/>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row>
    <row r="16" spans="1:250" s="330" customFormat="1" ht="27.75" customHeight="1">
      <c r="A16" s="358" t="s">
        <v>589</v>
      </c>
      <c r="B16" s="356">
        <v>265100.73</v>
      </c>
      <c r="C16" s="356">
        <v>309003.77</v>
      </c>
      <c r="D16" s="357">
        <v>116.56088989268345</v>
      </c>
      <c r="E16" s="358" t="s">
        <v>589</v>
      </c>
      <c r="F16" s="356">
        <v>263413.45999999996</v>
      </c>
      <c r="G16" s="356">
        <v>249308.25999999998</v>
      </c>
      <c r="H16" s="357">
        <v>94.6452242797312</v>
      </c>
      <c r="I16" s="362"/>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row>
    <row r="17" spans="1:250" s="330" customFormat="1" ht="27.75" customHeight="1">
      <c r="A17" s="355" t="s">
        <v>112</v>
      </c>
      <c r="B17" s="356">
        <v>85172.33</v>
      </c>
      <c r="C17" s="356">
        <v>131724.49</v>
      </c>
      <c r="D17" s="357">
        <v>154.6564359575463</v>
      </c>
      <c r="E17" s="639" t="s">
        <v>113</v>
      </c>
      <c r="F17" s="356">
        <v>232994.77</v>
      </c>
      <c r="G17" s="356">
        <v>222062.85</v>
      </c>
      <c r="H17" s="357">
        <v>95.30808352479329</v>
      </c>
      <c r="I17" s="362"/>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row>
    <row r="18" spans="1:250" s="330" customFormat="1" ht="27.75" customHeight="1">
      <c r="A18" s="355" t="s">
        <v>99</v>
      </c>
      <c r="B18" s="356">
        <v>176428.4</v>
      </c>
      <c r="C18" s="356">
        <v>170271.39</v>
      </c>
      <c r="D18" s="357">
        <v>96.5101933702284</v>
      </c>
      <c r="E18" s="639" t="s">
        <v>115</v>
      </c>
      <c r="F18" s="356">
        <v>30418.69</v>
      </c>
      <c r="G18" s="356">
        <v>22872.14</v>
      </c>
      <c r="H18" s="357">
        <v>75.1910749608218</v>
      </c>
      <c r="I18" s="362"/>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row>
    <row r="19" spans="1:250" s="330" customFormat="1" ht="27.75" customHeight="1">
      <c r="A19" s="355" t="s">
        <v>101</v>
      </c>
      <c r="B19" s="356">
        <v>3300</v>
      </c>
      <c r="C19" s="356">
        <v>2178.25</v>
      </c>
      <c r="D19" s="357">
        <v>66.00757575757575</v>
      </c>
      <c r="E19" s="639" t="s">
        <v>102</v>
      </c>
      <c r="F19" s="356"/>
      <c r="G19" s="356">
        <v>4373.27</v>
      </c>
      <c r="H19" s="357"/>
      <c r="I19" s="362"/>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row>
    <row r="20" spans="1:250" s="330" customFormat="1" ht="27.75" customHeight="1">
      <c r="A20" s="355" t="s">
        <v>104</v>
      </c>
      <c r="B20" s="356">
        <v>200</v>
      </c>
      <c r="C20" s="356">
        <v>4829.64</v>
      </c>
      <c r="D20" s="357">
        <v>2414.82</v>
      </c>
      <c r="E20" s="640"/>
      <c r="F20" s="356"/>
      <c r="G20" s="356"/>
      <c r="H20" s="357"/>
      <c r="I20" s="362"/>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row>
    <row r="21" spans="1:250" s="330" customFormat="1" ht="27.75" customHeight="1">
      <c r="A21" s="358" t="s">
        <v>590</v>
      </c>
      <c r="B21" s="356">
        <v>24997.07</v>
      </c>
      <c r="C21" s="356">
        <v>25376.94</v>
      </c>
      <c r="D21" s="357">
        <v>101.51965810392977</v>
      </c>
      <c r="E21" s="358" t="s">
        <v>590</v>
      </c>
      <c r="F21" s="356">
        <v>24978.219999999998</v>
      </c>
      <c r="G21" s="356">
        <v>40870</v>
      </c>
      <c r="H21" s="357">
        <v>163.62254796378605</v>
      </c>
      <c r="I21" s="364"/>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row>
    <row r="22" spans="1:250" s="330" customFormat="1" ht="27.75" customHeight="1">
      <c r="A22" s="355" t="s">
        <v>117</v>
      </c>
      <c r="B22" s="356">
        <v>24967.07</v>
      </c>
      <c r="C22" s="356">
        <v>21439.32</v>
      </c>
      <c r="D22" s="357">
        <v>85.87038847570018</v>
      </c>
      <c r="E22" s="639" t="s">
        <v>118</v>
      </c>
      <c r="F22" s="356">
        <v>24395.42</v>
      </c>
      <c r="G22" s="356">
        <v>31245.08</v>
      </c>
      <c r="H22" s="357">
        <v>128.07764736167692</v>
      </c>
      <c r="I22" s="364"/>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row>
    <row r="23" spans="1:250" s="330" customFormat="1" ht="27.75" customHeight="1">
      <c r="A23" s="355" t="s">
        <v>99</v>
      </c>
      <c r="B23" s="356"/>
      <c r="C23" s="356"/>
      <c r="D23" s="357"/>
      <c r="E23" s="639" t="s">
        <v>119</v>
      </c>
      <c r="F23" s="356">
        <v>118.8</v>
      </c>
      <c r="G23" s="356">
        <v>370.74</v>
      </c>
      <c r="H23" s="357">
        <v>312.0707070707071</v>
      </c>
      <c r="I23" s="364"/>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row>
    <row r="24" spans="1:250" s="330" customFormat="1" ht="27.75" customHeight="1">
      <c r="A24" s="355" t="s">
        <v>101</v>
      </c>
      <c r="B24" s="356">
        <v>30</v>
      </c>
      <c r="C24" s="356">
        <v>182.62</v>
      </c>
      <c r="D24" s="357">
        <v>608.7333333333333</v>
      </c>
      <c r="E24" s="639" t="s">
        <v>120</v>
      </c>
      <c r="F24" s="356">
        <v>464</v>
      </c>
      <c r="G24" s="356">
        <v>424</v>
      </c>
      <c r="H24" s="357">
        <v>91.37931034482759</v>
      </c>
      <c r="I24" s="364"/>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row>
    <row r="25" spans="1:250" s="330" customFormat="1" ht="27.75" customHeight="1">
      <c r="A25" s="355" t="s">
        <v>591</v>
      </c>
      <c r="B25" s="356"/>
      <c r="C25" s="356">
        <v>3755</v>
      </c>
      <c r="D25" s="357"/>
      <c r="E25" s="639" t="s">
        <v>102</v>
      </c>
      <c r="F25" s="356"/>
      <c r="G25" s="356"/>
      <c r="H25" s="357"/>
      <c r="I25" s="364"/>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row>
    <row r="26" spans="1:250" s="330" customFormat="1" ht="27.75" customHeight="1">
      <c r="A26" s="358"/>
      <c r="B26" s="356"/>
      <c r="C26" s="356"/>
      <c r="D26" s="357"/>
      <c r="E26" s="639" t="s">
        <v>122</v>
      </c>
      <c r="F26" s="356"/>
      <c r="G26" s="356">
        <v>8830</v>
      </c>
      <c r="H26" s="357"/>
      <c r="I26" s="364"/>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row>
    <row r="27" spans="1:250" s="330" customFormat="1" ht="27.75" customHeight="1">
      <c r="A27" s="358" t="s">
        <v>592</v>
      </c>
      <c r="B27" s="356">
        <v>7836.340000000001</v>
      </c>
      <c r="C27" s="356">
        <v>13049.85</v>
      </c>
      <c r="D27" s="357">
        <v>166.52991064706225</v>
      </c>
      <c r="E27" s="358" t="s">
        <v>592</v>
      </c>
      <c r="F27" s="356">
        <v>4859.219999999999</v>
      </c>
      <c r="G27" s="356">
        <v>7184.41</v>
      </c>
      <c r="H27" s="357">
        <v>147.85109544330163</v>
      </c>
      <c r="I27" s="364"/>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row>
    <row r="28" spans="1:250" s="330" customFormat="1" ht="27.75" customHeight="1">
      <c r="A28" s="355" t="s">
        <v>124</v>
      </c>
      <c r="B28" s="356">
        <v>7296.09</v>
      </c>
      <c r="C28" s="356">
        <v>12650.02</v>
      </c>
      <c r="D28" s="357">
        <v>173.380810817849</v>
      </c>
      <c r="E28" s="639" t="s">
        <v>125</v>
      </c>
      <c r="F28" s="356">
        <v>1715.6</v>
      </c>
      <c r="G28" s="356">
        <v>1861.9</v>
      </c>
      <c r="H28" s="357">
        <v>108.52762881790628</v>
      </c>
      <c r="I28" s="364"/>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c r="IG28" s="347"/>
      <c r="IH28" s="347"/>
      <c r="II28" s="347"/>
      <c r="IJ28" s="347"/>
      <c r="IK28" s="347"/>
      <c r="IL28" s="347"/>
      <c r="IM28" s="347"/>
      <c r="IN28" s="347"/>
      <c r="IO28" s="347"/>
      <c r="IP28" s="347"/>
    </row>
    <row r="29" spans="1:250" s="330" customFormat="1" ht="27.75" customHeight="1">
      <c r="A29" s="355" t="s">
        <v>99</v>
      </c>
      <c r="B29" s="356"/>
      <c r="C29" s="356"/>
      <c r="D29" s="357"/>
      <c r="E29" s="639" t="s">
        <v>126</v>
      </c>
      <c r="F29" s="356">
        <v>305.66</v>
      </c>
      <c r="G29" s="356">
        <v>107.92</v>
      </c>
      <c r="H29" s="357">
        <v>0</v>
      </c>
      <c r="I29" s="364"/>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347"/>
      <c r="FE29" s="347"/>
      <c r="FF29" s="347"/>
      <c r="FG29" s="347"/>
      <c r="FH29" s="347"/>
      <c r="FI29" s="347"/>
      <c r="FJ29" s="347"/>
      <c r="FK29" s="347"/>
      <c r="FL29" s="347"/>
      <c r="FM29" s="347"/>
      <c r="FN29" s="347"/>
      <c r="FO29" s="347"/>
      <c r="FP29" s="347"/>
      <c r="FQ29" s="347"/>
      <c r="FR29" s="347"/>
      <c r="FS29" s="347"/>
      <c r="FT29" s="347"/>
      <c r="FU29" s="347"/>
      <c r="FV29" s="347"/>
      <c r="FW29" s="347"/>
      <c r="FX29" s="347"/>
      <c r="FY29" s="347"/>
      <c r="FZ29" s="347"/>
      <c r="GA29" s="347"/>
      <c r="GB29" s="347"/>
      <c r="GC29" s="347"/>
      <c r="GD29" s="347"/>
      <c r="GE29" s="347"/>
      <c r="GF29" s="347"/>
      <c r="GG29" s="347"/>
      <c r="GH29" s="347"/>
      <c r="GI29" s="347"/>
      <c r="GJ29" s="347"/>
      <c r="GK29" s="347"/>
      <c r="GL29" s="347"/>
      <c r="GM29" s="347"/>
      <c r="GN29" s="347"/>
      <c r="GO29" s="347"/>
      <c r="GP29" s="347"/>
      <c r="GQ29" s="347"/>
      <c r="GR29" s="347"/>
      <c r="GS29" s="347"/>
      <c r="GT29" s="347"/>
      <c r="GU29" s="347"/>
      <c r="GV29" s="347"/>
      <c r="GW29" s="347"/>
      <c r="GX29" s="347"/>
      <c r="GY29" s="347"/>
      <c r="GZ29" s="347"/>
      <c r="HA29" s="347"/>
      <c r="HB29" s="347"/>
      <c r="HC29" s="347"/>
      <c r="HD29" s="347"/>
      <c r="HE29" s="347"/>
      <c r="HF29" s="347"/>
      <c r="HG29" s="347"/>
      <c r="HH29" s="347"/>
      <c r="HI29" s="347"/>
      <c r="HJ29" s="347"/>
      <c r="HK29" s="347"/>
      <c r="HL29" s="347"/>
      <c r="HM29" s="347"/>
      <c r="HN29" s="347"/>
      <c r="HO29" s="347"/>
      <c r="HP29" s="347"/>
      <c r="HQ29" s="347"/>
      <c r="HR29" s="347"/>
      <c r="HS29" s="347"/>
      <c r="HT29" s="347"/>
      <c r="HU29" s="347"/>
      <c r="HV29" s="347"/>
      <c r="HW29" s="347"/>
      <c r="HX29" s="347"/>
      <c r="HY29" s="347"/>
      <c r="HZ29" s="347"/>
      <c r="IA29" s="347"/>
      <c r="IB29" s="347"/>
      <c r="IC29" s="347"/>
      <c r="ID29" s="347"/>
      <c r="IE29" s="347"/>
      <c r="IF29" s="347"/>
      <c r="IG29" s="347"/>
      <c r="IH29" s="347"/>
      <c r="II29" s="347"/>
      <c r="IJ29" s="347"/>
      <c r="IK29" s="347"/>
      <c r="IL29" s="347"/>
      <c r="IM29" s="347"/>
      <c r="IN29" s="347"/>
      <c r="IO29" s="347"/>
      <c r="IP29" s="347"/>
    </row>
    <row r="30" spans="1:250" s="330" customFormat="1" ht="27.75" customHeight="1">
      <c r="A30" s="355" t="s">
        <v>101</v>
      </c>
      <c r="B30" s="356">
        <v>399.85</v>
      </c>
      <c r="C30" s="356">
        <v>297.49</v>
      </c>
      <c r="D30" s="357">
        <v>74.40040015005627</v>
      </c>
      <c r="E30" s="639" t="s">
        <v>127</v>
      </c>
      <c r="F30" s="356">
        <v>1</v>
      </c>
      <c r="G30" s="356"/>
      <c r="H30" s="357">
        <v>431.07716197392153</v>
      </c>
      <c r="I30" s="364"/>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c r="IG30" s="347"/>
      <c r="IH30" s="347"/>
      <c r="II30" s="347"/>
      <c r="IJ30" s="347"/>
      <c r="IK30" s="347"/>
      <c r="IL30" s="347"/>
      <c r="IM30" s="347"/>
      <c r="IN30" s="347"/>
      <c r="IO30" s="347"/>
      <c r="IP30" s="347"/>
    </row>
    <row r="31" spans="1:250" s="330" customFormat="1" ht="27.75" customHeight="1">
      <c r="A31" s="355" t="s">
        <v>103</v>
      </c>
      <c r="B31" s="356">
        <v>77.72</v>
      </c>
      <c r="C31" s="356">
        <v>47.51</v>
      </c>
      <c r="D31" s="357">
        <v>61.12969634585692</v>
      </c>
      <c r="E31" s="639" t="s">
        <v>128</v>
      </c>
      <c r="F31" s="356">
        <v>70</v>
      </c>
      <c r="G31" s="356"/>
      <c r="H31" s="357">
        <v>0</v>
      </c>
      <c r="I31" s="364"/>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row>
    <row r="32" spans="1:250" s="330" customFormat="1" ht="27.75" customHeight="1">
      <c r="A32" s="355" t="s">
        <v>104</v>
      </c>
      <c r="B32" s="356">
        <v>62.68</v>
      </c>
      <c r="C32" s="356">
        <v>54.83</v>
      </c>
      <c r="D32" s="357">
        <v>87.47606892150606</v>
      </c>
      <c r="E32" s="639" t="s">
        <v>129</v>
      </c>
      <c r="F32" s="356">
        <v>2134</v>
      </c>
      <c r="G32" s="356">
        <v>2161.91</v>
      </c>
      <c r="H32" s="357">
        <v>101.3078725398313</v>
      </c>
      <c r="I32" s="364"/>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row>
    <row r="33" spans="1:250" s="330" customFormat="1" ht="27.75" customHeight="1">
      <c r="A33" s="355"/>
      <c r="B33" s="356"/>
      <c r="C33" s="356"/>
      <c r="D33" s="357"/>
      <c r="E33" s="639" t="s">
        <v>130</v>
      </c>
      <c r="F33" s="356">
        <v>123.15</v>
      </c>
      <c r="G33" s="356">
        <v>304.95</v>
      </c>
      <c r="H33" s="357">
        <v>247.6248477466504</v>
      </c>
      <c r="I33" s="364"/>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row>
    <row r="34" spans="1:250" s="330" customFormat="1" ht="27.75" customHeight="1">
      <c r="A34" s="355"/>
      <c r="B34" s="356"/>
      <c r="C34" s="356"/>
      <c r="D34" s="357"/>
      <c r="E34" s="639" t="s">
        <v>131</v>
      </c>
      <c r="F34" s="356">
        <v>55</v>
      </c>
      <c r="G34" s="356"/>
      <c r="H34" s="357"/>
      <c r="I34" s="364"/>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row>
    <row r="35" spans="1:250" s="330" customFormat="1" ht="27.75" customHeight="1">
      <c r="A35" s="355"/>
      <c r="B35" s="356"/>
      <c r="C35" s="356"/>
      <c r="D35" s="357"/>
      <c r="E35" s="639" t="s">
        <v>100</v>
      </c>
      <c r="F35" s="356">
        <v>16.9</v>
      </c>
      <c r="G35" s="356"/>
      <c r="H35" s="357">
        <v>0</v>
      </c>
      <c r="I35" s="364"/>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row>
    <row r="36" spans="1:250" s="330" customFormat="1" ht="27.75" customHeight="1">
      <c r="A36" s="355"/>
      <c r="B36" s="356"/>
      <c r="C36" s="356"/>
      <c r="D36" s="357"/>
      <c r="E36" s="639" t="s">
        <v>102</v>
      </c>
      <c r="F36" s="356">
        <v>437.91</v>
      </c>
      <c r="G36" s="356">
        <v>1887.73</v>
      </c>
      <c r="H36" s="357">
        <v>431.07716197392153</v>
      </c>
      <c r="I36" s="364"/>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row>
    <row r="37" spans="1:250" s="330" customFormat="1" ht="27.75" customHeight="1">
      <c r="A37" s="355"/>
      <c r="B37" s="356"/>
      <c r="C37" s="356"/>
      <c r="D37" s="357"/>
      <c r="E37" s="639" t="s">
        <v>132</v>
      </c>
      <c r="F37" s="356"/>
      <c r="G37" s="356">
        <v>860</v>
      </c>
      <c r="H37" s="357"/>
      <c r="I37" s="364"/>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row>
    <row r="38" spans="1:250" s="330" customFormat="1" ht="27.75" customHeight="1">
      <c r="A38" s="359" t="s">
        <v>133</v>
      </c>
      <c r="B38" s="356">
        <v>479171.64</v>
      </c>
      <c r="C38" s="356">
        <v>546434.83</v>
      </c>
      <c r="D38" s="357">
        <v>114.03738960845011</v>
      </c>
      <c r="E38" s="359" t="s">
        <v>134</v>
      </c>
      <c r="F38" s="356">
        <v>456297.1499999999</v>
      </c>
      <c r="G38" s="356">
        <v>476983.8499999999</v>
      </c>
      <c r="H38" s="357">
        <v>104.53360271919297</v>
      </c>
      <c r="I38" s="588"/>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row>
    <row r="39" spans="1:250" s="330" customFormat="1" ht="27.75" customHeight="1">
      <c r="A39" s="359" t="s">
        <v>135</v>
      </c>
      <c r="B39" s="356"/>
      <c r="C39" s="356">
        <v>391422.0199999999</v>
      </c>
      <c r="D39" s="357"/>
      <c r="E39" s="359" t="s">
        <v>136</v>
      </c>
      <c r="F39" s="356"/>
      <c r="G39" s="356">
        <v>460873</v>
      </c>
      <c r="H39" s="357"/>
      <c r="I39" s="589"/>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row>
    <row r="40" spans="1:250" s="330" customFormat="1" ht="27.75" customHeight="1">
      <c r="A40" s="359" t="s">
        <v>133</v>
      </c>
      <c r="B40" s="356"/>
      <c r="C40" s="356">
        <v>937856.8499999999</v>
      </c>
      <c r="D40" s="357"/>
      <c r="E40" s="359" t="s">
        <v>134</v>
      </c>
      <c r="F40" s="356"/>
      <c r="G40" s="356">
        <v>937856.8499999999</v>
      </c>
      <c r="H40" s="357"/>
      <c r="I40" s="589"/>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row>
  </sheetData>
  <sheetProtection/>
  <mergeCells count="1">
    <mergeCell ref="A1:I1"/>
  </mergeCells>
  <printOptions horizontalCentered="1"/>
  <pageMargins left="0.9798611111111111" right="0.9798611111111111" top="1.1805555555555556" bottom="0.9798611111111111" header="0.5118055555555555" footer="0.7909722222222222"/>
  <pageSetup firstPageNumber="48" useFirstPageNumber="1" fitToHeight="0" horizontalDpi="600" verticalDpi="600" orientation="landscape" paperSize="9" scale="84"/>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lenovo</cp:lastModifiedBy>
  <cp:lastPrinted>2020-04-09T16:16:15Z</cp:lastPrinted>
  <dcterms:created xsi:type="dcterms:W3CDTF">2001-01-22T17:20:13Z</dcterms:created>
  <dcterms:modified xsi:type="dcterms:W3CDTF">2024-04-07T02:08:36Z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KSOReadingLayo">
    <vt:bool>false</vt:bool>
  </property>
  <property fmtid="{D5CDD505-2E9C-101B-9397-08002B2CF9AE}" pid="5" name="I">
    <vt:lpwstr>D2154DB4DD5741429659B22E86B6B2A8</vt:lpwstr>
  </property>
</Properties>
</file>